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2940" windowHeight="11200" activeTab="0"/>
  </bookViews>
  <sheets>
    <sheet name="Sheet1" sheetId="1" r:id="rId1"/>
    <sheet name="Sheet2" sheetId="2" r:id="rId2"/>
    <sheet name="Sheet3" sheetId="3" r:id="rId3"/>
  </sheets>
  <definedNames>
    <definedName name="ARMHighestRate">'Sheet1'!$O$14</definedName>
    <definedName name="ARMMonths1streset">'Sheet1'!$M$102</definedName>
    <definedName name="ARMMonths2ndreset">'Sheet1'!$M$118</definedName>
    <definedName name="ARMMonths3rdreset">'Sheet1'!$M$133</definedName>
    <definedName name="ARMMonths4threset">'Sheet1'!$M$148</definedName>
    <definedName name="ARMMonths5threset">'Sheet1'!$M$160</definedName>
    <definedName name="ARMMonths6threset">'Sheet1'!$M$172</definedName>
    <definedName name="ARMResetAmount">'Sheet1'!$O$12</definedName>
    <definedName name="ARMResetRate1">'Sheet1'!$Q$105</definedName>
    <definedName name="ARMResetRate2">'Sheet1'!$Q$120</definedName>
    <definedName name="ARMResetRate3">'Sheet1'!$Q$135</definedName>
    <definedName name="BalloonResetMonthsonlyreset">'Sheet1'!$S$102</definedName>
    <definedName name="BalloonResetRate">'Sheet1'!$U$12</definedName>
    <definedName name="BalloonResetRate1">'Sheet1'!$W$105</definedName>
    <definedName name="InterestRate">'Sheet1'!$C$4</definedName>
    <definedName name="InterestRateAdjusted">'Sheet1'!#REF!</definedName>
    <definedName name="IOHighestRate">'Sheet1'!$I$14</definedName>
    <definedName name="IOMonths1streset">'Sheet1'!$G$102</definedName>
    <definedName name="IOMonths2ndreset">'Sheet1'!$G$118</definedName>
    <definedName name="IOMonths3rdreset">'Sheet1'!$G$133</definedName>
    <definedName name="IOResetRate1">'Sheet1'!$K$105</definedName>
    <definedName name="IOResetRate2">'Sheet1'!$K$120</definedName>
    <definedName name="IOResetRate3">'Sheet1'!$K$135</definedName>
    <definedName name="LoanBalance7Years1">'Sheet1'!$E$104</definedName>
    <definedName name="LoanBalance7Years2">'Sheet1'!$K$104</definedName>
    <definedName name="LoanBalance7Years3">'Sheet1'!$Q$104</definedName>
    <definedName name="LoanBalanceARMYear10">'Sheet1'!$Q$148</definedName>
    <definedName name="LoanBalanceARMYear11">'Sheet1'!$Q$160</definedName>
    <definedName name="LoanBalanceARMYear12">'Sheet1'!$Q$172</definedName>
    <definedName name="LoanBalanceARMYear7">'Sheet1'!$Q$104</definedName>
    <definedName name="LoanBalanceARMYear8">'Sheet1'!$Q$118</definedName>
    <definedName name="LoanBalanceARMYear9">'Sheet1'!$Q$133</definedName>
    <definedName name="LoanBalanceBalloonResetYear7">'Sheet1'!$W$104</definedName>
    <definedName name="LoanBalanceIOYear8">'Sheet1'!$K$118</definedName>
    <definedName name="LoanBalanceIOYear9">'Sheet1'!$K$133</definedName>
    <definedName name="LoanTerm">'Sheet1'!#REF!</definedName>
    <definedName name="LoanTermMonths">'Sheet1'!$C$11</definedName>
    <definedName name="LoanTermMonthsARM">'Sheet1'!$O$11</definedName>
    <definedName name="LoanTermMonthsBalloonReset">'Sheet1'!$U$11</definedName>
    <definedName name="LoanTermMonthsIO">'Sheet1'!$I$11</definedName>
    <definedName name="OriginalLoanAmount">'Sheet1'!$C$3</definedName>
    <definedName name="PaymentAmortized">'Sheet1'!$C$9</definedName>
    <definedName name="PaymentFirst7Years">'Sheet1'!$O$9</definedName>
    <definedName name="PaymentInterestOnly">'Sheet1'!$I$9</definedName>
    <definedName name="RateAdjustment">'Sheet1'!$I$12</definedName>
  </definedNames>
  <calcPr fullCalcOnLoad="1"/>
</workbook>
</file>

<file path=xl/sharedStrings.xml><?xml version="1.0" encoding="utf-8"?>
<sst xmlns="http://schemas.openxmlformats.org/spreadsheetml/2006/main" count="59" uniqueCount="29">
  <si>
    <t>Payment</t>
  </si>
  <si>
    <t>Month</t>
  </si>
  <si>
    <t>Interest</t>
  </si>
  <si>
    <t>Principal</t>
  </si>
  <si>
    <t>Balance</t>
  </si>
  <si>
    <t>Fixed Rate, Fully Amortizing Mortgage - Paid in 7 Years</t>
  </si>
  <si>
    <t>The 7-Year Mortgage</t>
  </si>
  <si>
    <t>Original Loan Amount</t>
  </si>
  <si>
    <t>Starting Interest Rate</t>
  </si>
  <si>
    <t>Total Years</t>
  </si>
  <si>
    <t>Total Months</t>
  </si>
  <si>
    <t>Interest Only</t>
  </si>
  <si>
    <t>#1</t>
  </si>
  <si>
    <t>#2</t>
  </si>
  <si>
    <t>#3</t>
  </si>
  <si>
    <t>Payment-1st 7 Years</t>
  </si>
  <si>
    <t>Loan Balance at Year 7</t>
  </si>
  <si>
    <t>Payment - 1st 7 Years</t>
  </si>
  <si>
    <t>Total Interest Paid</t>
  </si>
  <si>
    <t>#4</t>
  </si>
  <si>
    <t>Rate Adjustments</t>
  </si>
  <si>
    <t>7/1 ARM: Fixed Rate for 7 Years, ARM for Years 23-30</t>
  </si>
  <si>
    <t>Reset Rate #1</t>
  </si>
  <si>
    <t>Reset Rate #2</t>
  </si>
  <si>
    <t>Reset Rate #3</t>
  </si>
  <si>
    <t>Interest Rate Cap</t>
  </si>
  <si>
    <t>Highest Rate</t>
  </si>
  <si>
    <t>7/23 Balloon/Reset Mortgage</t>
  </si>
  <si>
    <t>Reset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</si>
</sst>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" fontId="2" fillId="0" borderId="0" xfId="0" applyNumberFormat="1" applyFont="1" applyAlignment="1" quotePrefix="1">
      <alignment/>
    </xf>
    <xf numFmtId="0" fontId="4" fillId="0" borderId="0" xfId="20" applyAlignment="1" applyProtection="1">
      <alignment/>
      <protection/>
    </xf>
    <xf numFmtId="10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9"/>
  <sheetViews>
    <sheetView tabSelected="1" workbookViewId="0" topLeftCell="C1">
      <selection activeCell="I19" sqref="I19"/>
    </sheetView>
  </sheetViews>
  <sheetFormatPr defaultColWidth="8.8515625" defaultRowHeight="12.75"/>
  <cols>
    <col min="1" max="1" width="8.7109375" style="0" customWidth="1"/>
    <col min="2" max="2" width="9.7109375" style="0" bestFit="1" customWidth="1"/>
    <col min="3" max="3" width="11.140625" style="0" bestFit="1" customWidth="1"/>
    <col min="4" max="4" width="9.7109375" style="0" bestFit="1" customWidth="1"/>
    <col min="5" max="5" width="11.7109375" style="0" bestFit="1" customWidth="1"/>
    <col min="6" max="6" width="9.7109375" style="0" bestFit="1" customWidth="1"/>
    <col min="7" max="7" width="11.7109375" style="0" bestFit="1" customWidth="1"/>
    <col min="8" max="8" width="10.7109375" style="0" bestFit="1" customWidth="1"/>
    <col min="9" max="9" width="11.7109375" style="0" bestFit="1" customWidth="1"/>
    <col min="11" max="11" width="11.140625" style="0" bestFit="1" customWidth="1"/>
    <col min="12" max="12" width="11.28125" style="0" bestFit="1" customWidth="1"/>
    <col min="14" max="14" width="10.140625" style="0" bestFit="1" customWidth="1"/>
    <col min="15" max="15" width="11.140625" style="0" bestFit="1" customWidth="1"/>
    <col min="17" max="17" width="11.140625" style="0" bestFit="1" customWidth="1"/>
    <col min="18" max="19" width="10.28125" style="0" bestFit="1" customWidth="1"/>
    <col min="20" max="20" width="10.7109375" style="0" bestFit="1" customWidth="1"/>
    <col min="21" max="21" width="11.140625" style="0" bestFit="1" customWidth="1"/>
    <col min="23" max="23" width="11.140625" style="0" bestFit="1" customWidth="1"/>
  </cols>
  <sheetData>
    <row r="1" ht="15">
      <c r="A1" s="7" t="s">
        <v>6</v>
      </c>
    </row>
    <row r="3" spans="1:3" ht="12">
      <c r="A3" t="s">
        <v>7</v>
      </c>
      <c r="C3" s="16">
        <v>250000</v>
      </c>
    </row>
    <row r="4" spans="1:3" ht="12">
      <c r="A4" t="s">
        <v>8</v>
      </c>
      <c r="C4" s="15">
        <v>0.035</v>
      </c>
    </row>
    <row r="5" ht="12">
      <c r="C5" s="8"/>
    </row>
    <row r="6" ht="12">
      <c r="C6" s="1"/>
    </row>
    <row r="7" spans="1:19" ht="15">
      <c r="A7" s="7" t="s">
        <v>12</v>
      </c>
      <c r="G7" s="7" t="s">
        <v>13</v>
      </c>
      <c r="M7" s="7" t="s">
        <v>14</v>
      </c>
      <c r="S7" s="7" t="s">
        <v>19</v>
      </c>
    </row>
    <row r="8" spans="1:19" ht="12">
      <c r="A8" s="6" t="s">
        <v>5</v>
      </c>
      <c r="G8" s="6" t="s">
        <v>11</v>
      </c>
      <c r="M8" s="12" t="s">
        <v>21</v>
      </c>
      <c r="S8" s="13" t="s">
        <v>27</v>
      </c>
    </row>
    <row r="9" spans="1:21" ht="12">
      <c r="A9" t="s">
        <v>0</v>
      </c>
      <c r="C9" s="4">
        <f>-PMT(InterestRate/12,LoanTermMonths,OriginalLoanAmount,0,0)</f>
        <v>3359.9626576654937</v>
      </c>
      <c r="G9" t="s">
        <v>17</v>
      </c>
      <c r="H9" s="5"/>
      <c r="I9" s="4">
        <f>+OriginalLoanAmount*InterestRate/12</f>
        <v>729.1666666666666</v>
      </c>
      <c r="M9" t="s">
        <v>15</v>
      </c>
      <c r="N9" s="5"/>
      <c r="O9" s="4">
        <f>-PMT(InterestRate/12,LoanTermMonthsARM,OriginalLoanAmount,0,0)</f>
        <v>1122.6117195220625</v>
      </c>
      <c r="S9" t="s">
        <v>17</v>
      </c>
      <c r="U9" s="4">
        <f>-PMT(InterestRate/12,U11,OriginalLoanAmount,0,0)</f>
        <v>1122.6117195220625</v>
      </c>
    </row>
    <row r="10" spans="1:21" ht="12">
      <c r="A10" t="s">
        <v>9</v>
      </c>
      <c r="B10" s="4"/>
      <c r="C10" s="10">
        <v>7</v>
      </c>
      <c r="G10" t="s">
        <v>9</v>
      </c>
      <c r="I10" s="9">
        <v>30</v>
      </c>
      <c r="M10" t="s">
        <v>9</v>
      </c>
      <c r="N10" s="5"/>
      <c r="O10" s="10">
        <v>30</v>
      </c>
      <c r="P10" s="6"/>
      <c r="S10" t="s">
        <v>9</v>
      </c>
      <c r="T10" s="5"/>
      <c r="U10" s="10">
        <v>30</v>
      </c>
    </row>
    <row r="11" spans="1:21" ht="12">
      <c r="A11" t="s">
        <v>10</v>
      </c>
      <c r="B11" s="4"/>
      <c r="C11" s="9">
        <f>+C10*12</f>
        <v>84</v>
      </c>
      <c r="G11" s="4" t="s">
        <v>10</v>
      </c>
      <c r="I11" s="2">
        <f>+I10*12</f>
        <v>360</v>
      </c>
      <c r="M11" t="s">
        <v>10</v>
      </c>
      <c r="N11" s="5"/>
      <c r="O11" s="10">
        <f>+O10*12</f>
        <v>360</v>
      </c>
      <c r="P11" s="10"/>
      <c r="S11" t="s">
        <v>10</v>
      </c>
      <c r="T11" s="5"/>
      <c r="U11" s="10">
        <f>+U10*12</f>
        <v>360</v>
      </c>
    </row>
    <row r="12" spans="2:21" ht="12">
      <c r="B12" s="4"/>
      <c r="C12" s="9"/>
      <c r="G12" t="s">
        <v>20</v>
      </c>
      <c r="H12" s="5"/>
      <c r="I12" s="15">
        <v>0.02</v>
      </c>
      <c r="M12" t="s">
        <v>20</v>
      </c>
      <c r="N12" s="5"/>
      <c r="O12" s="15">
        <v>0.02</v>
      </c>
      <c r="S12" t="s">
        <v>28</v>
      </c>
      <c r="U12" s="15">
        <v>0.08</v>
      </c>
    </row>
    <row r="13" spans="2:15" ht="12">
      <c r="B13" s="4"/>
      <c r="C13" s="9"/>
      <c r="G13" t="s">
        <v>25</v>
      </c>
      <c r="H13" s="5"/>
      <c r="I13" s="15">
        <v>0.06</v>
      </c>
      <c r="M13" t="s">
        <v>25</v>
      </c>
      <c r="N13" s="5"/>
      <c r="O13" s="15">
        <v>0.06</v>
      </c>
    </row>
    <row r="14" spans="2:15" ht="12">
      <c r="B14" s="4"/>
      <c r="C14" s="9"/>
      <c r="G14" t="s">
        <v>26</v>
      </c>
      <c r="H14" s="5"/>
      <c r="I14" s="11">
        <f>+InterestRate+I13</f>
        <v>0.095</v>
      </c>
      <c r="M14" t="s">
        <v>26</v>
      </c>
      <c r="N14" s="5"/>
      <c r="O14" s="11">
        <f>+InterestRate+O13</f>
        <v>0.095</v>
      </c>
    </row>
    <row r="15" spans="2:14" ht="12">
      <c r="B15" s="4"/>
      <c r="C15" s="2"/>
      <c r="N15" s="5"/>
    </row>
    <row r="16" ht="12">
      <c r="B16" s="3"/>
    </row>
    <row r="17" spans="1:23" ht="12">
      <c r="A17" t="s">
        <v>1</v>
      </c>
      <c r="B17" s="3" t="s">
        <v>0</v>
      </c>
      <c r="C17" t="s">
        <v>2</v>
      </c>
      <c r="D17" t="s">
        <v>3</v>
      </c>
      <c r="E17" t="s">
        <v>4</v>
      </c>
      <c r="G17" t="s">
        <v>1</v>
      </c>
      <c r="H17" s="3" t="s">
        <v>0</v>
      </c>
      <c r="I17" t="s">
        <v>2</v>
      </c>
      <c r="J17" t="s">
        <v>3</v>
      </c>
      <c r="K17" t="s">
        <v>4</v>
      </c>
      <c r="M17" t="s">
        <v>1</v>
      </c>
      <c r="N17" s="3" t="s">
        <v>0</v>
      </c>
      <c r="O17" t="s">
        <v>2</v>
      </c>
      <c r="P17" t="s">
        <v>3</v>
      </c>
      <c r="Q17" t="s">
        <v>4</v>
      </c>
      <c r="S17" t="s">
        <v>1</v>
      </c>
      <c r="T17" s="3" t="s">
        <v>0</v>
      </c>
      <c r="U17" t="s">
        <v>2</v>
      </c>
      <c r="V17" t="s">
        <v>3</v>
      </c>
      <c r="W17" t="s">
        <v>4</v>
      </c>
    </row>
    <row r="18" spans="2:23" ht="12">
      <c r="B18" s="3"/>
      <c r="E18" s="5">
        <f>+OriginalLoanAmount</f>
        <v>250000</v>
      </c>
      <c r="H18" s="3"/>
      <c r="K18" s="5">
        <f>+OriginalLoanAmount</f>
        <v>250000</v>
      </c>
      <c r="N18" s="3"/>
      <c r="Q18" s="5">
        <f>+OriginalLoanAmount</f>
        <v>250000</v>
      </c>
      <c r="T18" s="3"/>
      <c r="W18" s="5">
        <f>+OriginalLoanAmount</f>
        <v>250000</v>
      </c>
    </row>
    <row r="19" spans="1:23" ht="12">
      <c r="A19">
        <v>1</v>
      </c>
      <c r="B19" s="5">
        <f aca="true" t="shared" si="0" ref="B19:B50">+PaymentAmortized</f>
        <v>3359.9626576654937</v>
      </c>
      <c r="C19" s="5">
        <f>+(E18*InterestRate)/12</f>
        <v>729.1666666666666</v>
      </c>
      <c r="D19" s="5">
        <f>+B19-C19</f>
        <v>2630.795990998827</v>
      </c>
      <c r="E19" s="5">
        <f>+E18-D19</f>
        <v>247369.20400900117</v>
      </c>
      <c r="G19">
        <v>1</v>
      </c>
      <c r="H19" s="5">
        <f aca="true" t="shared" si="1" ref="H19:H50">+PaymentInterestOnly</f>
        <v>729.1666666666666</v>
      </c>
      <c r="I19" s="5">
        <f aca="true" t="shared" si="2" ref="I19:I50">+(K18*InterestRate)/12</f>
        <v>729.1666666666666</v>
      </c>
      <c r="J19" s="5">
        <f>+H19-I19</f>
        <v>0</v>
      </c>
      <c r="K19" s="5">
        <f>+K18-J19</f>
        <v>250000</v>
      </c>
      <c r="L19" s="4"/>
      <c r="M19">
        <v>1</v>
      </c>
      <c r="N19" s="5">
        <f aca="true" t="shared" si="3" ref="N19:N50">+PaymentFirst7Years</f>
        <v>1122.6117195220625</v>
      </c>
      <c r="O19" s="5">
        <f aca="true" t="shared" si="4" ref="O19:O50">+Q18*InterestRate/12</f>
        <v>729.1666666666666</v>
      </c>
      <c r="P19" s="5">
        <f>+N19-O19</f>
        <v>393.44505285539583</v>
      </c>
      <c r="Q19" s="5">
        <f>+Q18-P19</f>
        <v>249606.5549471446</v>
      </c>
      <c r="S19">
        <v>1</v>
      </c>
      <c r="T19" s="5">
        <f aca="true" t="shared" si="5" ref="T19:T82">+PaymentFirst7Years</f>
        <v>1122.6117195220625</v>
      </c>
      <c r="U19" s="5">
        <f aca="true" t="shared" si="6" ref="U19:U82">+W18*InterestRate/12</f>
        <v>729.1666666666666</v>
      </c>
      <c r="V19" s="5">
        <f>+T19-U19</f>
        <v>393.44505285539583</v>
      </c>
      <c r="W19" s="5">
        <f>+W18-V19</f>
        <v>249606.5549471446</v>
      </c>
    </row>
    <row r="20" spans="1:23" ht="12">
      <c r="A20">
        <f>+A19+1</f>
        <v>2</v>
      </c>
      <c r="B20" s="5">
        <f t="shared" si="0"/>
        <v>3359.9626576654937</v>
      </c>
      <c r="C20" s="5">
        <f aca="true" t="shared" si="7" ref="C20:C51">+E19*InterestRate/12</f>
        <v>721.4935116929202</v>
      </c>
      <c r="D20" s="5">
        <f>+B20-C20</f>
        <v>2638.4691459725736</v>
      </c>
      <c r="E20" s="5">
        <f>+E19-D20</f>
        <v>244730.7348630286</v>
      </c>
      <c r="G20">
        <f>+G19+1</f>
        <v>2</v>
      </c>
      <c r="H20" s="5">
        <f t="shared" si="1"/>
        <v>729.1666666666666</v>
      </c>
      <c r="I20" s="5">
        <f t="shared" si="2"/>
        <v>729.1666666666666</v>
      </c>
      <c r="J20" s="5">
        <f aca="true" t="shared" si="8" ref="J20:J51">+(L19*InterestRate)/12</f>
        <v>0</v>
      </c>
      <c r="K20" s="5">
        <f>+K19-J20</f>
        <v>250000</v>
      </c>
      <c r="M20">
        <f>+M19+1</f>
        <v>2</v>
      </c>
      <c r="N20" s="5">
        <f t="shared" si="3"/>
        <v>1122.6117195220625</v>
      </c>
      <c r="O20" s="5">
        <f t="shared" si="4"/>
        <v>728.0191185958384</v>
      </c>
      <c r="P20" s="5">
        <f aca="true" t="shared" si="9" ref="P20:P83">+N20-O20</f>
        <v>394.592600926224</v>
      </c>
      <c r="Q20" s="5">
        <f>+Q19-P20</f>
        <v>249211.96234621838</v>
      </c>
      <c r="S20">
        <f>+S19+1</f>
        <v>2</v>
      </c>
      <c r="T20" s="5">
        <f t="shared" si="5"/>
        <v>1122.6117195220625</v>
      </c>
      <c r="U20" s="5">
        <f t="shared" si="6"/>
        <v>728.0191185958384</v>
      </c>
      <c r="V20" s="5">
        <f aca="true" t="shared" si="10" ref="V20:V83">+T20-U20</f>
        <v>394.592600926224</v>
      </c>
      <c r="W20" s="5">
        <f>+W19-V20</f>
        <v>249211.96234621838</v>
      </c>
    </row>
    <row r="21" spans="1:23" ht="12">
      <c r="A21">
        <f aca="true" t="shared" si="11" ref="A21:A84">+A20+1</f>
        <v>3</v>
      </c>
      <c r="B21" s="5">
        <f t="shared" si="0"/>
        <v>3359.9626576654937</v>
      </c>
      <c r="C21" s="5">
        <f t="shared" si="7"/>
        <v>713.7979766838334</v>
      </c>
      <c r="D21" s="5">
        <f aca="true" t="shared" si="12" ref="D21:D84">+B21-C21</f>
        <v>2646.1646809816602</v>
      </c>
      <c r="E21" s="5">
        <f aca="true" t="shared" si="13" ref="E21:E84">+E20-D21</f>
        <v>242084.57018204694</v>
      </c>
      <c r="G21">
        <f aca="true" t="shared" si="14" ref="G21:G84">+G20+1</f>
        <v>3</v>
      </c>
      <c r="H21" s="5">
        <f t="shared" si="1"/>
        <v>729.1666666666666</v>
      </c>
      <c r="I21" s="5">
        <f t="shared" si="2"/>
        <v>729.1666666666666</v>
      </c>
      <c r="J21" s="5">
        <f t="shared" si="8"/>
        <v>0</v>
      </c>
      <c r="K21" s="5">
        <f aca="true" t="shared" si="15" ref="K21:K84">+K20-J21</f>
        <v>250000</v>
      </c>
      <c r="L21" s="4"/>
      <c r="M21">
        <f aca="true" t="shared" si="16" ref="M21:M84">+M20+1</f>
        <v>3</v>
      </c>
      <c r="N21" s="5">
        <f t="shared" si="3"/>
        <v>1122.6117195220625</v>
      </c>
      <c r="O21" s="5">
        <f t="shared" si="4"/>
        <v>726.8682235098037</v>
      </c>
      <c r="P21" s="5">
        <f t="shared" si="9"/>
        <v>395.7434960122588</v>
      </c>
      <c r="Q21" s="5">
        <f aca="true" t="shared" si="17" ref="Q21:Q84">+Q20-P21</f>
        <v>248816.21885020612</v>
      </c>
      <c r="S21">
        <f aca="true" t="shared" si="18" ref="S21:S84">+S20+1</f>
        <v>3</v>
      </c>
      <c r="T21" s="5">
        <f t="shared" si="5"/>
        <v>1122.6117195220625</v>
      </c>
      <c r="U21" s="5">
        <f t="shared" si="6"/>
        <v>726.8682235098037</v>
      </c>
      <c r="V21" s="5">
        <f t="shared" si="10"/>
        <v>395.7434960122588</v>
      </c>
      <c r="W21" s="5">
        <f aca="true" t="shared" si="19" ref="W21:W84">+W20-V21</f>
        <v>248816.21885020612</v>
      </c>
    </row>
    <row r="22" spans="1:23" ht="12">
      <c r="A22">
        <f t="shared" si="11"/>
        <v>4</v>
      </c>
      <c r="B22" s="5">
        <f t="shared" si="0"/>
        <v>3359.9626576654937</v>
      </c>
      <c r="C22" s="5">
        <f t="shared" si="7"/>
        <v>706.0799963643036</v>
      </c>
      <c r="D22" s="5">
        <f t="shared" si="12"/>
        <v>2653.88266130119</v>
      </c>
      <c r="E22" s="5">
        <f t="shared" si="13"/>
        <v>239430.68752074576</v>
      </c>
      <c r="G22">
        <f t="shared" si="14"/>
        <v>4</v>
      </c>
      <c r="H22" s="5">
        <f t="shared" si="1"/>
        <v>729.1666666666666</v>
      </c>
      <c r="I22" s="5">
        <f t="shared" si="2"/>
        <v>729.1666666666666</v>
      </c>
      <c r="J22" s="5">
        <f t="shared" si="8"/>
        <v>0</v>
      </c>
      <c r="K22" s="5">
        <f t="shared" si="15"/>
        <v>250000</v>
      </c>
      <c r="M22">
        <f t="shared" si="16"/>
        <v>4</v>
      </c>
      <c r="N22" s="5">
        <f t="shared" si="3"/>
        <v>1122.6117195220625</v>
      </c>
      <c r="O22" s="5">
        <f t="shared" si="4"/>
        <v>725.7139716464345</v>
      </c>
      <c r="P22" s="5">
        <f t="shared" si="9"/>
        <v>396.89774787562794</v>
      </c>
      <c r="Q22" s="5">
        <f t="shared" si="17"/>
        <v>248419.3211023305</v>
      </c>
      <c r="S22">
        <f t="shared" si="18"/>
        <v>4</v>
      </c>
      <c r="T22" s="5">
        <f t="shared" si="5"/>
        <v>1122.6117195220625</v>
      </c>
      <c r="U22" s="5">
        <f t="shared" si="6"/>
        <v>725.7139716464345</v>
      </c>
      <c r="V22" s="5">
        <f t="shared" si="10"/>
        <v>396.89774787562794</v>
      </c>
      <c r="W22" s="5">
        <f t="shared" si="19"/>
        <v>248419.3211023305</v>
      </c>
    </row>
    <row r="23" spans="1:23" ht="12">
      <c r="A23">
        <f t="shared" si="11"/>
        <v>5</v>
      </c>
      <c r="B23" s="5">
        <f t="shared" si="0"/>
        <v>3359.9626576654937</v>
      </c>
      <c r="C23" s="5">
        <f t="shared" si="7"/>
        <v>698.3395052688419</v>
      </c>
      <c r="D23" s="5">
        <f t="shared" si="12"/>
        <v>2661.6231523966517</v>
      </c>
      <c r="E23" s="5">
        <f t="shared" si="13"/>
        <v>236769.06436834912</v>
      </c>
      <c r="G23">
        <f t="shared" si="14"/>
        <v>5</v>
      </c>
      <c r="H23" s="5">
        <f t="shared" si="1"/>
        <v>729.1666666666666</v>
      </c>
      <c r="I23" s="5">
        <f t="shared" si="2"/>
        <v>729.1666666666666</v>
      </c>
      <c r="J23" s="5">
        <f t="shared" si="8"/>
        <v>0</v>
      </c>
      <c r="K23" s="5">
        <f t="shared" si="15"/>
        <v>250000</v>
      </c>
      <c r="M23">
        <f t="shared" si="16"/>
        <v>5</v>
      </c>
      <c r="N23" s="5">
        <f t="shared" si="3"/>
        <v>1122.6117195220625</v>
      </c>
      <c r="O23" s="5">
        <f t="shared" si="4"/>
        <v>724.5563532151306</v>
      </c>
      <c r="P23" s="5">
        <f t="shared" si="9"/>
        <v>398.0553663069319</v>
      </c>
      <c r="Q23" s="5">
        <f t="shared" si="17"/>
        <v>248021.26573602355</v>
      </c>
      <c r="S23">
        <f t="shared" si="18"/>
        <v>5</v>
      </c>
      <c r="T23" s="5">
        <f t="shared" si="5"/>
        <v>1122.6117195220625</v>
      </c>
      <c r="U23" s="5">
        <f t="shared" si="6"/>
        <v>724.5563532151306</v>
      </c>
      <c r="V23" s="5">
        <f t="shared" si="10"/>
        <v>398.0553663069319</v>
      </c>
      <c r="W23" s="5">
        <f t="shared" si="19"/>
        <v>248021.26573602355</v>
      </c>
    </row>
    <row r="24" spans="1:23" ht="12">
      <c r="A24">
        <f t="shared" si="11"/>
        <v>6</v>
      </c>
      <c r="B24" s="5">
        <f t="shared" si="0"/>
        <v>3359.9626576654937</v>
      </c>
      <c r="C24" s="5">
        <f t="shared" si="7"/>
        <v>690.5764377410184</v>
      </c>
      <c r="D24" s="5">
        <f t="shared" si="12"/>
        <v>2669.3862199244754</v>
      </c>
      <c r="E24" s="5">
        <f t="shared" si="13"/>
        <v>234099.67814842466</v>
      </c>
      <c r="G24">
        <f t="shared" si="14"/>
        <v>6</v>
      </c>
      <c r="H24" s="5">
        <f t="shared" si="1"/>
        <v>729.1666666666666</v>
      </c>
      <c r="I24" s="5">
        <f t="shared" si="2"/>
        <v>729.1666666666666</v>
      </c>
      <c r="J24" s="5">
        <f t="shared" si="8"/>
        <v>0</v>
      </c>
      <c r="K24" s="5">
        <f t="shared" si="15"/>
        <v>250000</v>
      </c>
      <c r="M24">
        <f t="shared" si="16"/>
        <v>6</v>
      </c>
      <c r="N24" s="5">
        <f t="shared" si="3"/>
        <v>1122.6117195220625</v>
      </c>
      <c r="O24" s="5">
        <f t="shared" si="4"/>
        <v>723.3953583967354</v>
      </c>
      <c r="P24" s="5">
        <f t="shared" si="9"/>
        <v>399.216361125327</v>
      </c>
      <c r="Q24" s="5">
        <f t="shared" si="17"/>
        <v>247622.04937489823</v>
      </c>
      <c r="S24">
        <f t="shared" si="18"/>
        <v>6</v>
      </c>
      <c r="T24" s="5">
        <f t="shared" si="5"/>
        <v>1122.6117195220625</v>
      </c>
      <c r="U24" s="5">
        <f t="shared" si="6"/>
        <v>723.3953583967354</v>
      </c>
      <c r="V24" s="5">
        <f t="shared" si="10"/>
        <v>399.216361125327</v>
      </c>
      <c r="W24" s="5">
        <f t="shared" si="19"/>
        <v>247622.04937489823</v>
      </c>
    </row>
    <row r="25" spans="1:23" ht="12">
      <c r="A25">
        <f t="shared" si="11"/>
        <v>7</v>
      </c>
      <c r="B25" s="5">
        <f t="shared" si="0"/>
        <v>3359.9626576654937</v>
      </c>
      <c r="C25" s="5">
        <f t="shared" si="7"/>
        <v>682.7907279329053</v>
      </c>
      <c r="D25" s="5">
        <f t="shared" si="12"/>
        <v>2677.1719297325885</v>
      </c>
      <c r="E25" s="5">
        <f t="shared" si="13"/>
        <v>231422.50621869208</v>
      </c>
      <c r="G25">
        <f t="shared" si="14"/>
        <v>7</v>
      </c>
      <c r="H25" s="5">
        <f t="shared" si="1"/>
        <v>729.1666666666666</v>
      </c>
      <c r="I25" s="5">
        <f t="shared" si="2"/>
        <v>729.1666666666666</v>
      </c>
      <c r="J25" s="5">
        <f t="shared" si="8"/>
        <v>0</v>
      </c>
      <c r="K25" s="5">
        <f t="shared" si="15"/>
        <v>250000</v>
      </c>
      <c r="M25">
        <f t="shared" si="16"/>
        <v>7</v>
      </c>
      <c r="N25" s="5">
        <f t="shared" si="3"/>
        <v>1122.6117195220625</v>
      </c>
      <c r="O25" s="5">
        <f t="shared" si="4"/>
        <v>722.2309773434532</v>
      </c>
      <c r="P25" s="5">
        <f t="shared" si="9"/>
        <v>400.38074217860924</v>
      </c>
      <c r="Q25" s="5">
        <f t="shared" si="17"/>
        <v>247221.6686327196</v>
      </c>
      <c r="S25">
        <f t="shared" si="18"/>
        <v>7</v>
      </c>
      <c r="T25" s="5">
        <f t="shared" si="5"/>
        <v>1122.6117195220625</v>
      </c>
      <c r="U25" s="5">
        <f t="shared" si="6"/>
        <v>722.2309773434532</v>
      </c>
      <c r="V25" s="5">
        <f t="shared" si="10"/>
        <v>400.38074217860924</v>
      </c>
      <c r="W25" s="5">
        <f t="shared" si="19"/>
        <v>247221.6686327196</v>
      </c>
    </row>
    <row r="26" spans="1:23" ht="12">
      <c r="A26">
        <f t="shared" si="11"/>
        <v>8</v>
      </c>
      <c r="B26" s="5">
        <f t="shared" si="0"/>
        <v>3359.9626576654937</v>
      </c>
      <c r="C26" s="5">
        <f t="shared" si="7"/>
        <v>674.9823098045186</v>
      </c>
      <c r="D26" s="5">
        <f t="shared" si="12"/>
        <v>2684.980347860975</v>
      </c>
      <c r="E26" s="5">
        <f t="shared" si="13"/>
        <v>228737.5258708311</v>
      </c>
      <c r="G26">
        <f t="shared" si="14"/>
        <v>8</v>
      </c>
      <c r="H26" s="5">
        <f t="shared" si="1"/>
        <v>729.1666666666666</v>
      </c>
      <c r="I26" s="5">
        <f t="shared" si="2"/>
        <v>729.1666666666666</v>
      </c>
      <c r="J26" s="5">
        <f t="shared" si="8"/>
        <v>0</v>
      </c>
      <c r="K26" s="5">
        <f t="shared" si="15"/>
        <v>250000</v>
      </c>
      <c r="M26">
        <f t="shared" si="16"/>
        <v>8</v>
      </c>
      <c r="N26" s="5">
        <f t="shared" si="3"/>
        <v>1122.6117195220625</v>
      </c>
      <c r="O26" s="5">
        <f t="shared" si="4"/>
        <v>721.0632001787657</v>
      </c>
      <c r="P26" s="5">
        <f t="shared" si="9"/>
        <v>401.5485193432968</v>
      </c>
      <c r="Q26" s="5">
        <f t="shared" si="17"/>
        <v>246820.12011337632</v>
      </c>
      <c r="S26">
        <f t="shared" si="18"/>
        <v>8</v>
      </c>
      <c r="T26" s="5">
        <f t="shared" si="5"/>
        <v>1122.6117195220625</v>
      </c>
      <c r="U26" s="5">
        <f t="shared" si="6"/>
        <v>721.0632001787657</v>
      </c>
      <c r="V26" s="5">
        <f t="shared" si="10"/>
        <v>401.5485193432968</v>
      </c>
      <c r="W26" s="5">
        <f t="shared" si="19"/>
        <v>246820.12011337632</v>
      </c>
    </row>
    <row r="27" spans="1:23" ht="12">
      <c r="A27">
        <f t="shared" si="11"/>
        <v>9</v>
      </c>
      <c r="B27" s="5">
        <f t="shared" si="0"/>
        <v>3359.9626576654937</v>
      </c>
      <c r="C27" s="5">
        <f t="shared" si="7"/>
        <v>667.1511171232574</v>
      </c>
      <c r="D27" s="5">
        <f t="shared" si="12"/>
        <v>2692.8115405422363</v>
      </c>
      <c r="E27" s="5">
        <f t="shared" si="13"/>
        <v>226044.71433028887</v>
      </c>
      <c r="G27">
        <f t="shared" si="14"/>
        <v>9</v>
      </c>
      <c r="H27" s="5">
        <f t="shared" si="1"/>
        <v>729.1666666666666</v>
      </c>
      <c r="I27" s="5">
        <f t="shared" si="2"/>
        <v>729.1666666666666</v>
      </c>
      <c r="J27" s="5">
        <f t="shared" si="8"/>
        <v>0</v>
      </c>
      <c r="K27" s="5">
        <f t="shared" si="15"/>
        <v>250000</v>
      </c>
      <c r="M27">
        <f t="shared" si="16"/>
        <v>9</v>
      </c>
      <c r="N27" s="5">
        <f t="shared" si="3"/>
        <v>1122.6117195220625</v>
      </c>
      <c r="O27" s="5">
        <f t="shared" si="4"/>
        <v>719.8920169973477</v>
      </c>
      <c r="P27" s="5">
        <f t="shared" si="9"/>
        <v>402.71970252471476</v>
      </c>
      <c r="Q27" s="5">
        <f t="shared" si="17"/>
        <v>246417.4004108516</v>
      </c>
      <c r="S27">
        <f t="shared" si="18"/>
        <v>9</v>
      </c>
      <c r="T27" s="5">
        <f t="shared" si="5"/>
        <v>1122.6117195220625</v>
      </c>
      <c r="U27" s="5">
        <f t="shared" si="6"/>
        <v>719.8920169973477</v>
      </c>
      <c r="V27" s="5">
        <f t="shared" si="10"/>
        <v>402.71970252471476</v>
      </c>
      <c r="W27" s="5">
        <f t="shared" si="19"/>
        <v>246417.4004108516</v>
      </c>
    </row>
    <row r="28" spans="1:23" ht="12">
      <c r="A28">
        <f t="shared" si="11"/>
        <v>10</v>
      </c>
      <c r="B28" s="5">
        <f t="shared" si="0"/>
        <v>3359.9626576654937</v>
      </c>
      <c r="C28" s="5">
        <f t="shared" si="7"/>
        <v>659.2970834633426</v>
      </c>
      <c r="D28" s="5">
        <f t="shared" si="12"/>
        <v>2700.665574202151</v>
      </c>
      <c r="E28" s="5">
        <f t="shared" si="13"/>
        <v>223344.04875608673</v>
      </c>
      <c r="G28">
        <f t="shared" si="14"/>
        <v>10</v>
      </c>
      <c r="H28" s="5">
        <f t="shared" si="1"/>
        <v>729.1666666666666</v>
      </c>
      <c r="I28" s="5">
        <f t="shared" si="2"/>
        <v>729.1666666666666</v>
      </c>
      <c r="J28" s="5">
        <f t="shared" si="8"/>
        <v>0</v>
      </c>
      <c r="K28" s="5">
        <f t="shared" si="15"/>
        <v>250000</v>
      </c>
      <c r="M28">
        <f t="shared" si="16"/>
        <v>10</v>
      </c>
      <c r="N28" s="5">
        <f t="shared" si="3"/>
        <v>1122.6117195220625</v>
      </c>
      <c r="O28" s="5">
        <f t="shared" si="4"/>
        <v>718.7174178649839</v>
      </c>
      <c r="P28" s="5">
        <f t="shared" si="9"/>
        <v>403.8943016570786</v>
      </c>
      <c r="Q28" s="5">
        <f t="shared" si="17"/>
        <v>246013.50610919454</v>
      </c>
      <c r="S28">
        <f t="shared" si="18"/>
        <v>10</v>
      </c>
      <c r="T28" s="5">
        <f t="shared" si="5"/>
        <v>1122.6117195220625</v>
      </c>
      <c r="U28" s="5">
        <f t="shared" si="6"/>
        <v>718.7174178649839</v>
      </c>
      <c r="V28" s="5">
        <f t="shared" si="10"/>
        <v>403.8943016570786</v>
      </c>
      <c r="W28" s="5">
        <f t="shared" si="19"/>
        <v>246013.50610919454</v>
      </c>
    </row>
    <row r="29" spans="1:23" ht="12">
      <c r="A29">
        <f t="shared" si="11"/>
        <v>11</v>
      </c>
      <c r="B29" s="5">
        <f t="shared" si="0"/>
        <v>3359.9626576654937</v>
      </c>
      <c r="C29" s="5">
        <f t="shared" si="7"/>
        <v>651.420142205253</v>
      </c>
      <c r="D29" s="5">
        <f t="shared" si="12"/>
        <v>2708.542515460241</v>
      </c>
      <c r="E29" s="5">
        <f t="shared" si="13"/>
        <v>220635.5062406265</v>
      </c>
      <c r="G29">
        <f t="shared" si="14"/>
        <v>11</v>
      </c>
      <c r="H29" s="5">
        <f t="shared" si="1"/>
        <v>729.1666666666666</v>
      </c>
      <c r="I29" s="5">
        <f t="shared" si="2"/>
        <v>729.1666666666666</v>
      </c>
      <c r="J29" s="5">
        <f t="shared" si="8"/>
        <v>0</v>
      </c>
      <c r="K29" s="5">
        <f t="shared" si="15"/>
        <v>250000</v>
      </c>
      <c r="M29">
        <f t="shared" si="16"/>
        <v>11</v>
      </c>
      <c r="N29" s="5">
        <f t="shared" si="3"/>
        <v>1122.6117195220625</v>
      </c>
      <c r="O29" s="5">
        <f t="shared" si="4"/>
        <v>717.5393928184841</v>
      </c>
      <c r="P29" s="5">
        <f t="shared" si="9"/>
        <v>405.07232670357837</v>
      </c>
      <c r="Q29" s="5">
        <f t="shared" si="17"/>
        <v>245608.43378249096</v>
      </c>
      <c r="S29">
        <f t="shared" si="18"/>
        <v>11</v>
      </c>
      <c r="T29" s="5">
        <f t="shared" si="5"/>
        <v>1122.6117195220625</v>
      </c>
      <c r="U29" s="5">
        <f t="shared" si="6"/>
        <v>717.5393928184841</v>
      </c>
      <c r="V29" s="5">
        <f t="shared" si="10"/>
        <v>405.07232670357837</v>
      </c>
      <c r="W29" s="5">
        <f t="shared" si="19"/>
        <v>245608.43378249096</v>
      </c>
    </row>
    <row r="30" spans="1:23" ht="12">
      <c r="A30">
        <f t="shared" si="11"/>
        <v>12</v>
      </c>
      <c r="B30" s="5">
        <f t="shared" si="0"/>
        <v>3359.9626576654937</v>
      </c>
      <c r="C30" s="5">
        <f t="shared" si="7"/>
        <v>643.5202265351608</v>
      </c>
      <c r="D30" s="5">
        <f t="shared" si="12"/>
        <v>2716.442431130333</v>
      </c>
      <c r="E30" s="5">
        <f t="shared" si="13"/>
        <v>217919.06380949618</v>
      </c>
      <c r="G30">
        <f t="shared" si="14"/>
        <v>12</v>
      </c>
      <c r="H30" s="5">
        <f t="shared" si="1"/>
        <v>729.1666666666666</v>
      </c>
      <c r="I30" s="5">
        <f t="shared" si="2"/>
        <v>729.1666666666666</v>
      </c>
      <c r="J30" s="5">
        <f t="shared" si="8"/>
        <v>0</v>
      </c>
      <c r="K30" s="5">
        <f t="shared" si="15"/>
        <v>250000</v>
      </c>
      <c r="M30">
        <f t="shared" si="16"/>
        <v>12</v>
      </c>
      <c r="N30" s="5">
        <f t="shared" si="3"/>
        <v>1122.6117195220625</v>
      </c>
      <c r="O30" s="5">
        <f t="shared" si="4"/>
        <v>716.3579318655987</v>
      </c>
      <c r="P30" s="5">
        <f t="shared" si="9"/>
        <v>406.2537876564637</v>
      </c>
      <c r="Q30" s="5">
        <f t="shared" si="17"/>
        <v>245202.1799948345</v>
      </c>
      <c r="S30">
        <f t="shared" si="18"/>
        <v>12</v>
      </c>
      <c r="T30" s="5">
        <f t="shared" si="5"/>
        <v>1122.6117195220625</v>
      </c>
      <c r="U30" s="5">
        <f t="shared" si="6"/>
        <v>716.3579318655987</v>
      </c>
      <c r="V30" s="5">
        <f t="shared" si="10"/>
        <v>406.2537876564637</v>
      </c>
      <c r="W30" s="5">
        <f t="shared" si="19"/>
        <v>245202.1799948345</v>
      </c>
    </row>
    <row r="31" spans="1:23" ht="12">
      <c r="A31">
        <f t="shared" si="11"/>
        <v>13</v>
      </c>
      <c r="B31" s="5">
        <f t="shared" si="0"/>
        <v>3359.9626576654937</v>
      </c>
      <c r="C31" s="5">
        <f t="shared" si="7"/>
        <v>635.5972694443639</v>
      </c>
      <c r="D31" s="5">
        <f t="shared" si="12"/>
        <v>2724.3653882211297</v>
      </c>
      <c r="E31" s="5">
        <f t="shared" si="13"/>
        <v>215194.69842127504</v>
      </c>
      <c r="G31">
        <f t="shared" si="14"/>
        <v>13</v>
      </c>
      <c r="H31" s="5">
        <f t="shared" si="1"/>
        <v>729.1666666666666</v>
      </c>
      <c r="I31" s="5">
        <f t="shared" si="2"/>
        <v>729.1666666666666</v>
      </c>
      <c r="J31" s="5">
        <f t="shared" si="8"/>
        <v>0</v>
      </c>
      <c r="K31" s="5">
        <f t="shared" si="15"/>
        <v>250000</v>
      </c>
      <c r="M31">
        <f t="shared" si="16"/>
        <v>13</v>
      </c>
      <c r="N31" s="5">
        <f t="shared" si="3"/>
        <v>1122.6117195220625</v>
      </c>
      <c r="O31" s="5">
        <f t="shared" si="4"/>
        <v>715.1730249849339</v>
      </c>
      <c r="P31" s="5">
        <f t="shared" si="9"/>
        <v>407.4386945371285</v>
      </c>
      <c r="Q31" s="5">
        <f t="shared" si="17"/>
        <v>244794.74130029738</v>
      </c>
      <c r="S31">
        <f t="shared" si="18"/>
        <v>13</v>
      </c>
      <c r="T31" s="5">
        <f t="shared" si="5"/>
        <v>1122.6117195220625</v>
      </c>
      <c r="U31" s="5">
        <f t="shared" si="6"/>
        <v>715.1730249849339</v>
      </c>
      <c r="V31" s="5">
        <f t="shared" si="10"/>
        <v>407.4386945371285</v>
      </c>
      <c r="W31" s="5">
        <f t="shared" si="19"/>
        <v>244794.74130029738</v>
      </c>
    </row>
    <row r="32" spans="1:23" ht="12">
      <c r="A32">
        <f t="shared" si="11"/>
        <v>14</v>
      </c>
      <c r="B32" s="5">
        <f t="shared" si="0"/>
        <v>3359.9626576654937</v>
      </c>
      <c r="C32" s="5">
        <f t="shared" si="7"/>
        <v>627.651203728719</v>
      </c>
      <c r="D32" s="5">
        <f t="shared" si="12"/>
        <v>2732.311453936775</v>
      </c>
      <c r="E32" s="5">
        <f t="shared" si="13"/>
        <v>212462.38696733827</v>
      </c>
      <c r="G32">
        <f t="shared" si="14"/>
        <v>14</v>
      </c>
      <c r="H32" s="5">
        <f t="shared" si="1"/>
        <v>729.1666666666666</v>
      </c>
      <c r="I32" s="5">
        <f t="shared" si="2"/>
        <v>729.1666666666666</v>
      </c>
      <c r="J32" s="5">
        <f t="shared" si="8"/>
        <v>0</v>
      </c>
      <c r="K32" s="5">
        <f t="shared" si="15"/>
        <v>250000</v>
      </c>
      <c r="M32">
        <f t="shared" si="16"/>
        <v>14</v>
      </c>
      <c r="N32" s="5">
        <f t="shared" si="3"/>
        <v>1122.6117195220625</v>
      </c>
      <c r="O32" s="5">
        <f t="shared" si="4"/>
        <v>713.9846621258674</v>
      </c>
      <c r="P32" s="5">
        <f t="shared" si="9"/>
        <v>408.627057396195</v>
      </c>
      <c r="Q32" s="5">
        <f t="shared" si="17"/>
        <v>244386.11424290118</v>
      </c>
      <c r="S32">
        <f t="shared" si="18"/>
        <v>14</v>
      </c>
      <c r="T32" s="5">
        <f t="shared" si="5"/>
        <v>1122.6117195220625</v>
      </c>
      <c r="U32" s="5">
        <f t="shared" si="6"/>
        <v>713.9846621258674</v>
      </c>
      <c r="V32" s="5">
        <f t="shared" si="10"/>
        <v>408.627057396195</v>
      </c>
      <c r="W32" s="5">
        <f t="shared" si="19"/>
        <v>244386.11424290118</v>
      </c>
    </row>
    <row r="33" spans="1:23" ht="12">
      <c r="A33">
        <f t="shared" si="11"/>
        <v>15</v>
      </c>
      <c r="B33" s="5">
        <f t="shared" si="0"/>
        <v>3359.9626576654937</v>
      </c>
      <c r="C33" s="5">
        <f t="shared" si="7"/>
        <v>619.68196198807</v>
      </c>
      <c r="D33" s="5">
        <f t="shared" si="12"/>
        <v>2740.280695677424</v>
      </c>
      <c r="E33" s="5">
        <f t="shared" si="13"/>
        <v>209722.10627166086</v>
      </c>
      <c r="G33">
        <f t="shared" si="14"/>
        <v>15</v>
      </c>
      <c r="H33" s="5">
        <f t="shared" si="1"/>
        <v>729.1666666666666</v>
      </c>
      <c r="I33" s="5">
        <f t="shared" si="2"/>
        <v>729.1666666666666</v>
      </c>
      <c r="J33" s="5">
        <f t="shared" si="8"/>
        <v>0</v>
      </c>
      <c r="K33" s="5">
        <f t="shared" si="15"/>
        <v>250000</v>
      </c>
      <c r="M33">
        <f t="shared" si="16"/>
        <v>15</v>
      </c>
      <c r="N33" s="5">
        <f t="shared" si="3"/>
        <v>1122.6117195220625</v>
      </c>
      <c r="O33" s="5">
        <f t="shared" si="4"/>
        <v>712.792833208462</v>
      </c>
      <c r="P33" s="5">
        <f t="shared" si="9"/>
        <v>409.8188863136005</v>
      </c>
      <c r="Q33" s="5">
        <f t="shared" si="17"/>
        <v>243976.2953565876</v>
      </c>
      <c r="S33">
        <f t="shared" si="18"/>
        <v>15</v>
      </c>
      <c r="T33" s="5">
        <f t="shared" si="5"/>
        <v>1122.6117195220625</v>
      </c>
      <c r="U33" s="5">
        <f t="shared" si="6"/>
        <v>712.792833208462</v>
      </c>
      <c r="V33" s="5">
        <f t="shared" si="10"/>
        <v>409.8188863136005</v>
      </c>
      <c r="W33" s="5">
        <f t="shared" si="19"/>
        <v>243976.2953565876</v>
      </c>
    </row>
    <row r="34" spans="1:23" ht="12">
      <c r="A34">
        <f t="shared" si="11"/>
        <v>16</v>
      </c>
      <c r="B34" s="5">
        <f t="shared" si="0"/>
        <v>3359.9626576654937</v>
      </c>
      <c r="C34" s="5">
        <f t="shared" si="7"/>
        <v>611.6894766256776</v>
      </c>
      <c r="D34" s="5">
        <f t="shared" si="12"/>
        <v>2748.2731810398163</v>
      </c>
      <c r="E34" s="5">
        <f t="shared" si="13"/>
        <v>206973.83309062105</v>
      </c>
      <c r="G34">
        <f t="shared" si="14"/>
        <v>16</v>
      </c>
      <c r="H34" s="5">
        <f t="shared" si="1"/>
        <v>729.1666666666666</v>
      </c>
      <c r="I34" s="5">
        <f t="shared" si="2"/>
        <v>729.1666666666666</v>
      </c>
      <c r="J34" s="5">
        <f t="shared" si="8"/>
        <v>0</v>
      </c>
      <c r="K34" s="5">
        <f t="shared" si="15"/>
        <v>250000</v>
      </c>
      <c r="M34">
        <f t="shared" si="16"/>
        <v>16</v>
      </c>
      <c r="N34" s="5">
        <f t="shared" si="3"/>
        <v>1122.6117195220625</v>
      </c>
      <c r="O34" s="5">
        <f t="shared" si="4"/>
        <v>711.5975281233806</v>
      </c>
      <c r="P34" s="5">
        <f t="shared" si="9"/>
        <v>411.0141913986819</v>
      </c>
      <c r="Q34" s="5">
        <f t="shared" si="17"/>
        <v>243565.2811651889</v>
      </c>
      <c r="S34">
        <f t="shared" si="18"/>
        <v>16</v>
      </c>
      <c r="T34" s="5">
        <f t="shared" si="5"/>
        <v>1122.6117195220625</v>
      </c>
      <c r="U34" s="5">
        <f t="shared" si="6"/>
        <v>711.5975281233806</v>
      </c>
      <c r="V34" s="5">
        <f t="shared" si="10"/>
        <v>411.0141913986819</v>
      </c>
      <c r="W34" s="5">
        <f t="shared" si="19"/>
        <v>243565.2811651889</v>
      </c>
    </row>
    <row r="35" spans="1:23" ht="12">
      <c r="A35">
        <f t="shared" si="11"/>
        <v>17</v>
      </c>
      <c r="B35" s="5">
        <f t="shared" si="0"/>
        <v>3359.9626576654937</v>
      </c>
      <c r="C35" s="5">
        <f t="shared" si="7"/>
        <v>603.6736798476448</v>
      </c>
      <c r="D35" s="5">
        <f t="shared" si="12"/>
        <v>2756.2889778178487</v>
      </c>
      <c r="E35" s="5">
        <f t="shared" si="13"/>
        <v>204217.5441128032</v>
      </c>
      <c r="G35">
        <f t="shared" si="14"/>
        <v>17</v>
      </c>
      <c r="H35" s="5">
        <f t="shared" si="1"/>
        <v>729.1666666666666</v>
      </c>
      <c r="I35" s="5">
        <f t="shared" si="2"/>
        <v>729.1666666666666</v>
      </c>
      <c r="J35" s="5">
        <f t="shared" si="8"/>
        <v>0</v>
      </c>
      <c r="K35" s="5">
        <f t="shared" si="15"/>
        <v>250000</v>
      </c>
      <c r="M35">
        <f t="shared" si="16"/>
        <v>17</v>
      </c>
      <c r="N35" s="5">
        <f t="shared" si="3"/>
        <v>1122.6117195220625</v>
      </c>
      <c r="O35" s="5">
        <f t="shared" si="4"/>
        <v>710.398736731801</v>
      </c>
      <c r="P35" s="5">
        <f t="shared" si="9"/>
        <v>412.21298279026144</v>
      </c>
      <c r="Q35" s="5">
        <f t="shared" si="17"/>
        <v>243153.06818239865</v>
      </c>
      <c r="S35">
        <f t="shared" si="18"/>
        <v>17</v>
      </c>
      <c r="T35" s="5">
        <f t="shared" si="5"/>
        <v>1122.6117195220625</v>
      </c>
      <c r="U35" s="5">
        <f t="shared" si="6"/>
        <v>710.398736731801</v>
      </c>
      <c r="V35" s="5">
        <f t="shared" si="10"/>
        <v>412.21298279026144</v>
      </c>
      <c r="W35" s="5">
        <f t="shared" si="19"/>
        <v>243153.06818239865</v>
      </c>
    </row>
    <row r="36" spans="1:23" ht="12">
      <c r="A36">
        <f t="shared" si="11"/>
        <v>18</v>
      </c>
      <c r="B36" s="5">
        <f t="shared" si="0"/>
        <v>3359.9626576654937</v>
      </c>
      <c r="C36" s="5">
        <f t="shared" si="7"/>
        <v>595.6345036623428</v>
      </c>
      <c r="D36" s="5">
        <f t="shared" si="12"/>
        <v>2764.3281540031508</v>
      </c>
      <c r="E36" s="5">
        <f t="shared" si="13"/>
        <v>201453.21595880005</v>
      </c>
      <c r="G36">
        <f t="shared" si="14"/>
        <v>18</v>
      </c>
      <c r="H36" s="5">
        <f t="shared" si="1"/>
        <v>729.1666666666666</v>
      </c>
      <c r="I36" s="5">
        <f t="shared" si="2"/>
        <v>729.1666666666666</v>
      </c>
      <c r="J36" s="5">
        <f t="shared" si="8"/>
        <v>0</v>
      </c>
      <c r="K36" s="5">
        <f t="shared" si="15"/>
        <v>250000</v>
      </c>
      <c r="M36">
        <f t="shared" si="16"/>
        <v>18</v>
      </c>
      <c r="N36" s="5">
        <f t="shared" si="3"/>
        <v>1122.6117195220625</v>
      </c>
      <c r="O36" s="5">
        <f t="shared" si="4"/>
        <v>709.1964488653294</v>
      </c>
      <c r="P36" s="5">
        <f t="shared" si="9"/>
        <v>413.415270656733</v>
      </c>
      <c r="Q36" s="5">
        <f t="shared" si="17"/>
        <v>242739.65291174193</v>
      </c>
      <c r="S36">
        <f t="shared" si="18"/>
        <v>18</v>
      </c>
      <c r="T36" s="5">
        <f t="shared" si="5"/>
        <v>1122.6117195220625</v>
      </c>
      <c r="U36" s="5">
        <f t="shared" si="6"/>
        <v>709.1964488653294</v>
      </c>
      <c r="V36" s="5">
        <f t="shared" si="10"/>
        <v>413.415270656733</v>
      </c>
      <c r="W36" s="5">
        <f t="shared" si="19"/>
        <v>242739.65291174193</v>
      </c>
    </row>
    <row r="37" spans="1:23" ht="12">
      <c r="A37">
        <f t="shared" si="11"/>
        <v>19</v>
      </c>
      <c r="B37" s="5">
        <f t="shared" si="0"/>
        <v>3359.9626576654937</v>
      </c>
      <c r="C37" s="5">
        <f t="shared" si="7"/>
        <v>587.5718798798335</v>
      </c>
      <c r="D37" s="5">
        <f t="shared" si="12"/>
        <v>2772.3907777856602</v>
      </c>
      <c r="E37" s="5">
        <f t="shared" si="13"/>
        <v>198680.8251810144</v>
      </c>
      <c r="G37">
        <f t="shared" si="14"/>
        <v>19</v>
      </c>
      <c r="H37" s="5">
        <f t="shared" si="1"/>
        <v>729.1666666666666</v>
      </c>
      <c r="I37" s="5">
        <f t="shared" si="2"/>
        <v>729.1666666666666</v>
      </c>
      <c r="J37" s="5">
        <f t="shared" si="8"/>
        <v>0</v>
      </c>
      <c r="K37" s="5">
        <f t="shared" si="15"/>
        <v>250000</v>
      </c>
      <c r="M37">
        <f t="shared" si="16"/>
        <v>19</v>
      </c>
      <c r="N37" s="5">
        <f t="shared" si="3"/>
        <v>1122.6117195220625</v>
      </c>
      <c r="O37" s="5">
        <f t="shared" si="4"/>
        <v>707.990654325914</v>
      </c>
      <c r="P37" s="5">
        <f t="shared" si="9"/>
        <v>414.6210651961485</v>
      </c>
      <c r="Q37" s="5">
        <f t="shared" si="17"/>
        <v>242325.03184654578</v>
      </c>
      <c r="S37">
        <f t="shared" si="18"/>
        <v>19</v>
      </c>
      <c r="T37" s="5">
        <f t="shared" si="5"/>
        <v>1122.6117195220625</v>
      </c>
      <c r="U37" s="5">
        <f t="shared" si="6"/>
        <v>707.990654325914</v>
      </c>
      <c r="V37" s="5">
        <f t="shared" si="10"/>
        <v>414.6210651961485</v>
      </c>
      <c r="W37" s="5">
        <f t="shared" si="19"/>
        <v>242325.03184654578</v>
      </c>
    </row>
    <row r="38" spans="1:23" ht="12">
      <c r="A38">
        <f t="shared" si="11"/>
        <v>20</v>
      </c>
      <c r="B38" s="5">
        <f t="shared" si="0"/>
        <v>3359.9626576654937</v>
      </c>
      <c r="C38" s="5">
        <f t="shared" si="7"/>
        <v>579.4857401112921</v>
      </c>
      <c r="D38" s="5">
        <f t="shared" si="12"/>
        <v>2780.4769175542015</v>
      </c>
      <c r="E38" s="5">
        <f t="shared" si="13"/>
        <v>195900.3482634602</v>
      </c>
      <c r="G38">
        <f t="shared" si="14"/>
        <v>20</v>
      </c>
      <c r="H38" s="5">
        <f t="shared" si="1"/>
        <v>729.1666666666666</v>
      </c>
      <c r="I38" s="5">
        <f t="shared" si="2"/>
        <v>729.1666666666666</v>
      </c>
      <c r="J38" s="5">
        <f t="shared" si="8"/>
        <v>0</v>
      </c>
      <c r="K38" s="5">
        <f t="shared" si="15"/>
        <v>250000</v>
      </c>
      <c r="M38">
        <f t="shared" si="16"/>
        <v>20</v>
      </c>
      <c r="N38" s="5">
        <f t="shared" si="3"/>
        <v>1122.6117195220625</v>
      </c>
      <c r="O38" s="5">
        <f t="shared" si="4"/>
        <v>706.7813428857586</v>
      </c>
      <c r="P38" s="5">
        <f t="shared" si="9"/>
        <v>415.83037663630387</v>
      </c>
      <c r="Q38" s="5">
        <f t="shared" si="17"/>
        <v>241909.2014699095</v>
      </c>
      <c r="S38">
        <f t="shared" si="18"/>
        <v>20</v>
      </c>
      <c r="T38" s="5">
        <f t="shared" si="5"/>
        <v>1122.6117195220625</v>
      </c>
      <c r="U38" s="5">
        <f t="shared" si="6"/>
        <v>706.7813428857586</v>
      </c>
      <c r="V38" s="5">
        <f t="shared" si="10"/>
        <v>415.83037663630387</v>
      </c>
      <c r="W38" s="5">
        <f t="shared" si="19"/>
        <v>241909.2014699095</v>
      </c>
    </row>
    <row r="39" spans="1:23" ht="12">
      <c r="A39">
        <f t="shared" si="11"/>
        <v>21</v>
      </c>
      <c r="B39" s="5">
        <f t="shared" si="0"/>
        <v>3359.9626576654937</v>
      </c>
      <c r="C39" s="5">
        <f t="shared" si="7"/>
        <v>571.3760157684256</v>
      </c>
      <c r="D39" s="5">
        <f t="shared" si="12"/>
        <v>2788.586641897068</v>
      </c>
      <c r="E39" s="5">
        <f t="shared" si="13"/>
        <v>193111.76162156314</v>
      </c>
      <c r="G39">
        <f t="shared" si="14"/>
        <v>21</v>
      </c>
      <c r="H39" s="5">
        <f t="shared" si="1"/>
        <v>729.1666666666666</v>
      </c>
      <c r="I39" s="5">
        <f t="shared" si="2"/>
        <v>729.1666666666666</v>
      </c>
      <c r="J39" s="5">
        <f t="shared" si="8"/>
        <v>0</v>
      </c>
      <c r="K39" s="5">
        <f t="shared" si="15"/>
        <v>250000</v>
      </c>
      <c r="M39">
        <f t="shared" si="16"/>
        <v>21</v>
      </c>
      <c r="N39" s="5">
        <f t="shared" si="3"/>
        <v>1122.6117195220625</v>
      </c>
      <c r="O39" s="5">
        <f t="shared" si="4"/>
        <v>705.568504287236</v>
      </c>
      <c r="P39" s="5">
        <f t="shared" si="9"/>
        <v>417.04321523482645</v>
      </c>
      <c r="Q39" s="5">
        <f t="shared" si="17"/>
        <v>241492.15825467466</v>
      </c>
      <c r="S39">
        <f t="shared" si="18"/>
        <v>21</v>
      </c>
      <c r="T39" s="5">
        <f t="shared" si="5"/>
        <v>1122.6117195220625</v>
      </c>
      <c r="U39" s="5">
        <f t="shared" si="6"/>
        <v>705.568504287236</v>
      </c>
      <c r="V39" s="5">
        <f t="shared" si="10"/>
        <v>417.04321523482645</v>
      </c>
      <c r="W39" s="5">
        <f t="shared" si="19"/>
        <v>241492.15825467466</v>
      </c>
    </row>
    <row r="40" spans="1:23" ht="12">
      <c r="A40">
        <f t="shared" si="11"/>
        <v>22</v>
      </c>
      <c r="B40" s="5">
        <f t="shared" si="0"/>
        <v>3359.9626576654937</v>
      </c>
      <c r="C40" s="5">
        <f t="shared" si="7"/>
        <v>563.2426380628925</v>
      </c>
      <c r="D40" s="5">
        <f t="shared" si="12"/>
        <v>2796.720019602601</v>
      </c>
      <c r="E40" s="5">
        <f t="shared" si="13"/>
        <v>190315.04160196055</v>
      </c>
      <c r="G40">
        <f t="shared" si="14"/>
        <v>22</v>
      </c>
      <c r="H40" s="5">
        <f t="shared" si="1"/>
        <v>729.1666666666666</v>
      </c>
      <c r="I40" s="5">
        <f t="shared" si="2"/>
        <v>729.1666666666666</v>
      </c>
      <c r="J40" s="5">
        <f t="shared" si="8"/>
        <v>0</v>
      </c>
      <c r="K40" s="5">
        <f t="shared" si="15"/>
        <v>250000</v>
      </c>
      <c r="M40">
        <f t="shared" si="16"/>
        <v>22</v>
      </c>
      <c r="N40" s="5">
        <f t="shared" si="3"/>
        <v>1122.6117195220625</v>
      </c>
      <c r="O40" s="5">
        <f t="shared" si="4"/>
        <v>704.3521282428011</v>
      </c>
      <c r="P40" s="5">
        <f t="shared" si="9"/>
        <v>418.2595912792614</v>
      </c>
      <c r="Q40" s="5">
        <f t="shared" si="17"/>
        <v>241073.8986633954</v>
      </c>
      <c r="S40">
        <f t="shared" si="18"/>
        <v>22</v>
      </c>
      <c r="T40" s="5">
        <f t="shared" si="5"/>
        <v>1122.6117195220625</v>
      </c>
      <c r="U40" s="5">
        <f t="shared" si="6"/>
        <v>704.3521282428011</v>
      </c>
      <c r="V40" s="5">
        <f t="shared" si="10"/>
        <v>418.2595912792614</v>
      </c>
      <c r="W40" s="5">
        <f t="shared" si="19"/>
        <v>241073.8986633954</v>
      </c>
    </row>
    <row r="41" spans="1:23" ht="12">
      <c r="A41">
        <f t="shared" si="11"/>
        <v>23</v>
      </c>
      <c r="B41" s="5">
        <f t="shared" si="0"/>
        <v>3359.9626576654937</v>
      </c>
      <c r="C41" s="5">
        <f t="shared" si="7"/>
        <v>555.0855380057184</v>
      </c>
      <c r="D41" s="5">
        <f t="shared" si="12"/>
        <v>2804.8771196597754</v>
      </c>
      <c r="E41" s="5">
        <f t="shared" si="13"/>
        <v>187510.16448230078</v>
      </c>
      <c r="G41">
        <f t="shared" si="14"/>
        <v>23</v>
      </c>
      <c r="H41" s="5">
        <f t="shared" si="1"/>
        <v>729.1666666666666</v>
      </c>
      <c r="I41" s="5">
        <f t="shared" si="2"/>
        <v>729.1666666666666</v>
      </c>
      <c r="J41" s="5">
        <f t="shared" si="8"/>
        <v>0</v>
      </c>
      <c r="K41" s="5">
        <f t="shared" si="15"/>
        <v>250000</v>
      </c>
      <c r="M41">
        <f t="shared" si="16"/>
        <v>23</v>
      </c>
      <c r="N41" s="5">
        <f t="shared" si="3"/>
        <v>1122.6117195220625</v>
      </c>
      <c r="O41" s="5">
        <f t="shared" si="4"/>
        <v>703.1322044349034</v>
      </c>
      <c r="P41" s="5">
        <f t="shared" si="9"/>
        <v>419.47951508715903</v>
      </c>
      <c r="Q41" s="5">
        <f t="shared" si="17"/>
        <v>240654.41914830825</v>
      </c>
      <c r="S41">
        <f t="shared" si="18"/>
        <v>23</v>
      </c>
      <c r="T41" s="5">
        <f t="shared" si="5"/>
        <v>1122.6117195220625</v>
      </c>
      <c r="U41" s="5">
        <f t="shared" si="6"/>
        <v>703.1322044349034</v>
      </c>
      <c r="V41" s="5">
        <f t="shared" si="10"/>
        <v>419.47951508715903</v>
      </c>
      <c r="W41" s="5">
        <f t="shared" si="19"/>
        <v>240654.41914830825</v>
      </c>
    </row>
    <row r="42" spans="1:23" ht="12">
      <c r="A42">
        <f t="shared" si="11"/>
        <v>24</v>
      </c>
      <c r="B42" s="5">
        <f t="shared" si="0"/>
        <v>3359.9626576654937</v>
      </c>
      <c r="C42" s="5">
        <f t="shared" si="7"/>
        <v>546.9046464067106</v>
      </c>
      <c r="D42" s="5">
        <f t="shared" si="12"/>
        <v>2813.058011258783</v>
      </c>
      <c r="E42" s="5">
        <f t="shared" si="13"/>
        <v>184697.106471042</v>
      </c>
      <c r="G42">
        <f t="shared" si="14"/>
        <v>24</v>
      </c>
      <c r="H42" s="5">
        <f t="shared" si="1"/>
        <v>729.1666666666666</v>
      </c>
      <c r="I42" s="5">
        <f t="shared" si="2"/>
        <v>729.1666666666666</v>
      </c>
      <c r="J42" s="5">
        <f t="shared" si="8"/>
        <v>0</v>
      </c>
      <c r="K42" s="5">
        <f t="shared" si="15"/>
        <v>250000</v>
      </c>
      <c r="M42">
        <f t="shared" si="16"/>
        <v>24</v>
      </c>
      <c r="N42" s="5">
        <f t="shared" si="3"/>
        <v>1122.6117195220625</v>
      </c>
      <c r="O42" s="5">
        <f t="shared" si="4"/>
        <v>701.9087225158992</v>
      </c>
      <c r="P42" s="5">
        <f t="shared" si="9"/>
        <v>420.7029970061633</v>
      </c>
      <c r="Q42" s="5">
        <f t="shared" si="17"/>
        <v>240233.7161513021</v>
      </c>
      <c r="S42">
        <f t="shared" si="18"/>
        <v>24</v>
      </c>
      <c r="T42" s="5">
        <f t="shared" si="5"/>
        <v>1122.6117195220625</v>
      </c>
      <c r="U42" s="5">
        <f t="shared" si="6"/>
        <v>701.9087225158992</v>
      </c>
      <c r="V42" s="5">
        <f t="shared" si="10"/>
        <v>420.7029970061633</v>
      </c>
      <c r="W42" s="5">
        <f t="shared" si="19"/>
        <v>240233.7161513021</v>
      </c>
    </row>
    <row r="43" spans="1:23" ht="12">
      <c r="A43">
        <f t="shared" si="11"/>
        <v>25</v>
      </c>
      <c r="B43" s="5">
        <f t="shared" si="0"/>
        <v>3359.9626576654937</v>
      </c>
      <c r="C43" s="5">
        <f t="shared" si="7"/>
        <v>538.6998938738726</v>
      </c>
      <c r="D43" s="5">
        <f t="shared" si="12"/>
        <v>2821.262763791621</v>
      </c>
      <c r="E43" s="5">
        <f t="shared" si="13"/>
        <v>181875.84370725037</v>
      </c>
      <c r="G43">
        <f t="shared" si="14"/>
        <v>25</v>
      </c>
      <c r="H43" s="5">
        <f t="shared" si="1"/>
        <v>729.1666666666666</v>
      </c>
      <c r="I43" s="5">
        <f t="shared" si="2"/>
        <v>729.1666666666666</v>
      </c>
      <c r="J43" s="5">
        <f t="shared" si="8"/>
        <v>0</v>
      </c>
      <c r="K43" s="5">
        <f t="shared" si="15"/>
        <v>250000</v>
      </c>
      <c r="M43">
        <f t="shared" si="16"/>
        <v>25</v>
      </c>
      <c r="N43" s="5">
        <f t="shared" si="3"/>
        <v>1122.6117195220625</v>
      </c>
      <c r="O43" s="5">
        <f t="shared" si="4"/>
        <v>700.6816721079645</v>
      </c>
      <c r="P43" s="5">
        <f t="shared" si="9"/>
        <v>421.930047414098</v>
      </c>
      <c r="Q43" s="5">
        <f t="shared" si="17"/>
        <v>239811.786103888</v>
      </c>
      <c r="S43">
        <f t="shared" si="18"/>
        <v>25</v>
      </c>
      <c r="T43" s="5">
        <f t="shared" si="5"/>
        <v>1122.6117195220625</v>
      </c>
      <c r="U43" s="5">
        <f t="shared" si="6"/>
        <v>700.6816721079645</v>
      </c>
      <c r="V43" s="5">
        <f t="shared" si="10"/>
        <v>421.930047414098</v>
      </c>
      <c r="W43" s="5">
        <f t="shared" si="19"/>
        <v>239811.786103888</v>
      </c>
    </row>
    <row r="44" spans="1:23" ht="12">
      <c r="A44">
        <f t="shared" si="11"/>
        <v>26</v>
      </c>
      <c r="B44" s="5">
        <f t="shared" si="0"/>
        <v>3359.9626576654937</v>
      </c>
      <c r="C44" s="5">
        <f t="shared" si="7"/>
        <v>530.4712108128136</v>
      </c>
      <c r="D44" s="5">
        <f t="shared" si="12"/>
        <v>2829.49144685268</v>
      </c>
      <c r="E44" s="5">
        <f t="shared" si="13"/>
        <v>179046.3522603977</v>
      </c>
      <c r="G44">
        <f t="shared" si="14"/>
        <v>26</v>
      </c>
      <c r="H44" s="5">
        <f t="shared" si="1"/>
        <v>729.1666666666666</v>
      </c>
      <c r="I44" s="5">
        <f t="shared" si="2"/>
        <v>729.1666666666666</v>
      </c>
      <c r="J44" s="5">
        <f t="shared" si="8"/>
        <v>0</v>
      </c>
      <c r="K44" s="5">
        <f t="shared" si="15"/>
        <v>250000</v>
      </c>
      <c r="M44">
        <f t="shared" si="16"/>
        <v>26</v>
      </c>
      <c r="N44" s="5">
        <f t="shared" si="3"/>
        <v>1122.6117195220625</v>
      </c>
      <c r="O44" s="5">
        <f t="shared" si="4"/>
        <v>699.4510428030068</v>
      </c>
      <c r="P44" s="5">
        <f t="shared" si="9"/>
        <v>423.1606767190557</v>
      </c>
      <c r="Q44" s="5">
        <f t="shared" si="17"/>
        <v>239388.62542716894</v>
      </c>
      <c r="S44">
        <f t="shared" si="18"/>
        <v>26</v>
      </c>
      <c r="T44" s="5">
        <f t="shared" si="5"/>
        <v>1122.6117195220625</v>
      </c>
      <c r="U44" s="5">
        <f t="shared" si="6"/>
        <v>699.4510428030068</v>
      </c>
      <c r="V44" s="5">
        <f t="shared" si="10"/>
        <v>423.1606767190557</v>
      </c>
      <c r="W44" s="5">
        <f t="shared" si="19"/>
        <v>239388.62542716894</v>
      </c>
    </row>
    <row r="45" spans="1:23" ht="12">
      <c r="A45">
        <f t="shared" si="11"/>
        <v>27</v>
      </c>
      <c r="B45" s="5">
        <f t="shared" si="0"/>
        <v>3359.9626576654937</v>
      </c>
      <c r="C45" s="5">
        <f t="shared" si="7"/>
        <v>522.21852742616</v>
      </c>
      <c r="D45" s="5">
        <f t="shared" si="12"/>
        <v>2837.7441302393336</v>
      </c>
      <c r="E45" s="5">
        <f t="shared" si="13"/>
        <v>176208.60813015836</v>
      </c>
      <c r="G45">
        <f t="shared" si="14"/>
        <v>27</v>
      </c>
      <c r="H45" s="5">
        <f t="shared" si="1"/>
        <v>729.1666666666666</v>
      </c>
      <c r="I45" s="5">
        <f t="shared" si="2"/>
        <v>729.1666666666666</v>
      </c>
      <c r="J45" s="5">
        <f t="shared" si="8"/>
        <v>0</v>
      </c>
      <c r="K45" s="5">
        <f t="shared" si="15"/>
        <v>250000</v>
      </c>
      <c r="M45">
        <f t="shared" si="16"/>
        <v>27</v>
      </c>
      <c r="N45" s="5">
        <f t="shared" si="3"/>
        <v>1122.6117195220625</v>
      </c>
      <c r="O45" s="5">
        <f t="shared" si="4"/>
        <v>698.2168241625762</v>
      </c>
      <c r="P45" s="5">
        <f t="shared" si="9"/>
        <v>424.3948953594862</v>
      </c>
      <c r="Q45" s="5">
        <f t="shared" si="17"/>
        <v>238964.23053180944</v>
      </c>
      <c r="S45">
        <f t="shared" si="18"/>
        <v>27</v>
      </c>
      <c r="T45" s="5">
        <f t="shared" si="5"/>
        <v>1122.6117195220625</v>
      </c>
      <c r="U45" s="5">
        <f t="shared" si="6"/>
        <v>698.2168241625762</v>
      </c>
      <c r="V45" s="5">
        <f t="shared" si="10"/>
        <v>424.3948953594862</v>
      </c>
      <c r="W45" s="5">
        <f t="shared" si="19"/>
        <v>238964.23053180944</v>
      </c>
    </row>
    <row r="46" spans="1:23" ht="12">
      <c r="A46">
        <f t="shared" si="11"/>
        <v>28</v>
      </c>
      <c r="B46" s="5">
        <f t="shared" si="0"/>
        <v>3359.9626576654937</v>
      </c>
      <c r="C46" s="5">
        <f t="shared" si="7"/>
        <v>513.9417737129619</v>
      </c>
      <c r="D46" s="5">
        <f t="shared" si="12"/>
        <v>2846.0208839525317</v>
      </c>
      <c r="E46" s="5">
        <f t="shared" si="13"/>
        <v>173362.58724620583</v>
      </c>
      <c r="G46">
        <f t="shared" si="14"/>
        <v>28</v>
      </c>
      <c r="H46" s="5">
        <f t="shared" si="1"/>
        <v>729.1666666666666</v>
      </c>
      <c r="I46" s="5">
        <f t="shared" si="2"/>
        <v>729.1666666666666</v>
      </c>
      <c r="J46" s="5">
        <f t="shared" si="8"/>
        <v>0</v>
      </c>
      <c r="K46" s="5">
        <f t="shared" si="15"/>
        <v>250000</v>
      </c>
      <c r="M46">
        <f t="shared" si="16"/>
        <v>28</v>
      </c>
      <c r="N46" s="5">
        <f t="shared" si="3"/>
        <v>1122.6117195220625</v>
      </c>
      <c r="O46" s="5">
        <f t="shared" si="4"/>
        <v>696.9790057177776</v>
      </c>
      <c r="P46" s="5">
        <f t="shared" si="9"/>
        <v>425.6327138042849</v>
      </c>
      <c r="Q46" s="5">
        <f t="shared" si="17"/>
        <v>238538.59781800516</v>
      </c>
      <c r="S46">
        <f t="shared" si="18"/>
        <v>28</v>
      </c>
      <c r="T46" s="5">
        <f t="shared" si="5"/>
        <v>1122.6117195220625</v>
      </c>
      <c r="U46" s="5">
        <f t="shared" si="6"/>
        <v>696.9790057177776</v>
      </c>
      <c r="V46" s="5">
        <f t="shared" si="10"/>
        <v>425.6327138042849</v>
      </c>
      <c r="W46" s="5">
        <f t="shared" si="19"/>
        <v>238538.59781800516</v>
      </c>
    </row>
    <row r="47" spans="1:23" ht="12">
      <c r="A47">
        <f t="shared" si="11"/>
        <v>29</v>
      </c>
      <c r="B47" s="5">
        <f t="shared" si="0"/>
        <v>3359.9626576654937</v>
      </c>
      <c r="C47" s="5">
        <f t="shared" si="7"/>
        <v>505.64087946810037</v>
      </c>
      <c r="D47" s="5">
        <f t="shared" si="12"/>
        <v>2854.3217781973935</v>
      </c>
      <c r="E47" s="5">
        <f t="shared" si="13"/>
        <v>170508.26546800844</v>
      </c>
      <c r="G47">
        <f t="shared" si="14"/>
        <v>29</v>
      </c>
      <c r="H47" s="5">
        <f t="shared" si="1"/>
        <v>729.1666666666666</v>
      </c>
      <c r="I47" s="5">
        <f t="shared" si="2"/>
        <v>729.1666666666666</v>
      </c>
      <c r="J47" s="5">
        <f t="shared" si="8"/>
        <v>0</v>
      </c>
      <c r="K47" s="5">
        <f t="shared" si="15"/>
        <v>250000</v>
      </c>
      <c r="M47">
        <f t="shared" si="16"/>
        <v>29</v>
      </c>
      <c r="N47" s="5">
        <f t="shared" si="3"/>
        <v>1122.6117195220625</v>
      </c>
      <c r="O47" s="5">
        <f t="shared" si="4"/>
        <v>695.7375769691818</v>
      </c>
      <c r="P47" s="5">
        <f t="shared" si="9"/>
        <v>426.8741425528807</v>
      </c>
      <c r="Q47" s="5">
        <f t="shared" si="17"/>
        <v>238111.7236754523</v>
      </c>
      <c r="S47">
        <f t="shared" si="18"/>
        <v>29</v>
      </c>
      <c r="T47" s="5">
        <f t="shared" si="5"/>
        <v>1122.6117195220625</v>
      </c>
      <c r="U47" s="5">
        <f t="shared" si="6"/>
        <v>695.7375769691818</v>
      </c>
      <c r="V47" s="5">
        <f t="shared" si="10"/>
        <v>426.8741425528807</v>
      </c>
      <c r="W47" s="5">
        <f t="shared" si="19"/>
        <v>238111.7236754523</v>
      </c>
    </row>
    <row r="48" spans="1:23" ht="12">
      <c r="A48">
        <f t="shared" si="11"/>
        <v>30</v>
      </c>
      <c r="B48" s="5">
        <f t="shared" si="0"/>
        <v>3359.9626576654937</v>
      </c>
      <c r="C48" s="5">
        <f t="shared" si="7"/>
        <v>497.31577428169135</v>
      </c>
      <c r="D48" s="5">
        <f t="shared" si="12"/>
        <v>2862.6468833838026</v>
      </c>
      <c r="E48" s="5">
        <f t="shared" si="13"/>
        <v>167645.61858462464</v>
      </c>
      <c r="G48">
        <f t="shared" si="14"/>
        <v>30</v>
      </c>
      <c r="H48" s="5">
        <f t="shared" si="1"/>
        <v>729.1666666666666</v>
      </c>
      <c r="I48" s="5">
        <f t="shared" si="2"/>
        <v>729.1666666666666</v>
      </c>
      <c r="J48" s="5">
        <f t="shared" si="8"/>
        <v>0</v>
      </c>
      <c r="K48" s="5">
        <f t="shared" si="15"/>
        <v>250000</v>
      </c>
      <c r="M48">
        <f t="shared" si="16"/>
        <v>30</v>
      </c>
      <c r="N48" s="5">
        <f t="shared" si="3"/>
        <v>1122.6117195220625</v>
      </c>
      <c r="O48" s="5">
        <f t="shared" si="4"/>
        <v>694.492527386736</v>
      </c>
      <c r="P48" s="5">
        <f t="shared" si="9"/>
        <v>428.11919213532644</v>
      </c>
      <c r="Q48" s="5">
        <f t="shared" si="17"/>
        <v>237683.60448331697</v>
      </c>
      <c r="S48">
        <f t="shared" si="18"/>
        <v>30</v>
      </c>
      <c r="T48" s="5">
        <f t="shared" si="5"/>
        <v>1122.6117195220625</v>
      </c>
      <c r="U48" s="5">
        <f t="shared" si="6"/>
        <v>694.492527386736</v>
      </c>
      <c r="V48" s="5">
        <f t="shared" si="10"/>
        <v>428.11919213532644</v>
      </c>
      <c r="W48" s="5">
        <f t="shared" si="19"/>
        <v>237683.60448331697</v>
      </c>
    </row>
    <row r="49" spans="1:23" ht="12">
      <c r="A49">
        <f t="shared" si="11"/>
        <v>31</v>
      </c>
      <c r="B49" s="5">
        <f t="shared" si="0"/>
        <v>3359.9626576654937</v>
      </c>
      <c r="C49" s="5">
        <f t="shared" si="7"/>
        <v>488.96638753848856</v>
      </c>
      <c r="D49" s="5">
        <f t="shared" si="12"/>
        <v>2870.996270127005</v>
      </c>
      <c r="E49" s="5">
        <f t="shared" si="13"/>
        <v>164774.62231449762</v>
      </c>
      <c r="G49">
        <f t="shared" si="14"/>
        <v>31</v>
      </c>
      <c r="H49" s="5">
        <f t="shared" si="1"/>
        <v>729.1666666666666</v>
      </c>
      <c r="I49" s="5">
        <f t="shared" si="2"/>
        <v>729.1666666666666</v>
      </c>
      <c r="J49" s="5">
        <f t="shared" si="8"/>
        <v>0</v>
      </c>
      <c r="K49" s="5">
        <f t="shared" si="15"/>
        <v>250000</v>
      </c>
      <c r="M49">
        <f t="shared" si="16"/>
        <v>31</v>
      </c>
      <c r="N49" s="5">
        <f t="shared" si="3"/>
        <v>1122.6117195220625</v>
      </c>
      <c r="O49" s="5">
        <f t="shared" si="4"/>
        <v>693.2438464096746</v>
      </c>
      <c r="P49" s="5">
        <f t="shared" si="9"/>
        <v>429.3678731123879</v>
      </c>
      <c r="Q49" s="5">
        <f t="shared" si="17"/>
        <v>237254.2366102046</v>
      </c>
      <c r="S49">
        <f t="shared" si="18"/>
        <v>31</v>
      </c>
      <c r="T49" s="5">
        <f t="shared" si="5"/>
        <v>1122.6117195220625</v>
      </c>
      <c r="U49" s="5">
        <f t="shared" si="6"/>
        <v>693.2438464096746</v>
      </c>
      <c r="V49" s="5">
        <f t="shared" si="10"/>
        <v>429.3678731123879</v>
      </c>
      <c r="W49" s="5">
        <f t="shared" si="19"/>
        <v>237254.2366102046</v>
      </c>
    </row>
    <row r="50" spans="1:23" ht="12">
      <c r="A50">
        <f t="shared" si="11"/>
        <v>32</v>
      </c>
      <c r="B50" s="5">
        <f t="shared" si="0"/>
        <v>3359.9626576654937</v>
      </c>
      <c r="C50" s="5">
        <f t="shared" si="7"/>
        <v>480.5926484172848</v>
      </c>
      <c r="D50" s="5">
        <f t="shared" si="12"/>
        <v>2879.370009248209</v>
      </c>
      <c r="E50" s="5">
        <f t="shared" si="13"/>
        <v>161895.25230524942</v>
      </c>
      <c r="G50">
        <f t="shared" si="14"/>
        <v>32</v>
      </c>
      <c r="H50" s="5">
        <f t="shared" si="1"/>
        <v>729.1666666666666</v>
      </c>
      <c r="I50" s="5">
        <f t="shared" si="2"/>
        <v>729.1666666666666</v>
      </c>
      <c r="J50" s="5">
        <f t="shared" si="8"/>
        <v>0</v>
      </c>
      <c r="K50" s="5">
        <f t="shared" si="15"/>
        <v>250000</v>
      </c>
      <c r="M50">
        <f t="shared" si="16"/>
        <v>32</v>
      </c>
      <c r="N50" s="5">
        <f t="shared" si="3"/>
        <v>1122.6117195220625</v>
      </c>
      <c r="O50" s="5">
        <f t="shared" si="4"/>
        <v>691.9915234464302</v>
      </c>
      <c r="P50" s="5">
        <f t="shared" si="9"/>
        <v>430.6201960756323</v>
      </c>
      <c r="Q50" s="5">
        <f t="shared" si="17"/>
        <v>236823.61641412895</v>
      </c>
      <c r="S50">
        <f t="shared" si="18"/>
        <v>32</v>
      </c>
      <c r="T50" s="5">
        <f t="shared" si="5"/>
        <v>1122.6117195220625</v>
      </c>
      <c r="U50" s="5">
        <f t="shared" si="6"/>
        <v>691.9915234464302</v>
      </c>
      <c r="V50" s="5">
        <f t="shared" si="10"/>
        <v>430.6201960756323</v>
      </c>
      <c r="W50" s="5">
        <f t="shared" si="19"/>
        <v>236823.61641412895</v>
      </c>
    </row>
    <row r="51" spans="1:23" ht="12">
      <c r="A51">
        <f t="shared" si="11"/>
        <v>33</v>
      </c>
      <c r="B51" s="5">
        <f aca="true" t="shared" si="20" ref="B51:B82">+PaymentAmortized</f>
        <v>3359.9626576654937</v>
      </c>
      <c r="C51" s="5">
        <f t="shared" si="7"/>
        <v>472.1944858903109</v>
      </c>
      <c r="D51" s="5">
        <f t="shared" si="12"/>
        <v>2887.768171775183</v>
      </c>
      <c r="E51" s="5">
        <f t="shared" si="13"/>
        <v>159007.48413347424</v>
      </c>
      <c r="G51">
        <f t="shared" si="14"/>
        <v>33</v>
      </c>
      <c r="H51" s="5">
        <f aca="true" t="shared" si="21" ref="H51:H82">+PaymentInterestOnly</f>
        <v>729.1666666666666</v>
      </c>
      <c r="I51" s="5">
        <f aca="true" t="shared" si="22" ref="I51:I82">+(K50*InterestRate)/12</f>
        <v>729.1666666666666</v>
      </c>
      <c r="J51" s="5">
        <f t="shared" si="8"/>
        <v>0</v>
      </c>
      <c r="K51" s="5">
        <f t="shared" si="15"/>
        <v>250000</v>
      </c>
      <c r="M51">
        <f t="shared" si="16"/>
        <v>33</v>
      </c>
      <c r="N51" s="5">
        <f aca="true" t="shared" si="23" ref="N51:N82">+PaymentFirst7Years</f>
        <v>1122.6117195220625</v>
      </c>
      <c r="O51" s="5">
        <f aca="true" t="shared" si="24" ref="O51:O82">+Q50*InterestRate/12</f>
        <v>690.7355478745429</v>
      </c>
      <c r="P51" s="5">
        <f t="shared" si="9"/>
        <v>431.8761716475195</v>
      </c>
      <c r="Q51" s="5">
        <f t="shared" si="17"/>
        <v>236391.74024248144</v>
      </c>
      <c r="S51">
        <f t="shared" si="18"/>
        <v>33</v>
      </c>
      <c r="T51" s="5">
        <f t="shared" si="5"/>
        <v>1122.6117195220625</v>
      </c>
      <c r="U51" s="5">
        <f t="shared" si="6"/>
        <v>690.7355478745429</v>
      </c>
      <c r="V51" s="5">
        <f t="shared" si="10"/>
        <v>431.8761716475195</v>
      </c>
      <c r="W51" s="5">
        <f t="shared" si="19"/>
        <v>236391.74024248144</v>
      </c>
    </row>
    <row r="52" spans="1:23" ht="12">
      <c r="A52">
        <f t="shared" si="11"/>
        <v>34</v>
      </c>
      <c r="B52" s="5">
        <f t="shared" si="20"/>
        <v>3359.9626576654937</v>
      </c>
      <c r="C52" s="5">
        <f aca="true" t="shared" si="25" ref="C52:C83">+E51*InterestRate/12</f>
        <v>463.77182872263324</v>
      </c>
      <c r="D52" s="5">
        <f t="shared" si="12"/>
        <v>2896.19082894286</v>
      </c>
      <c r="E52" s="5">
        <f t="shared" si="13"/>
        <v>156111.29330453137</v>
      </c>
      <c r="G52">
        <f t="shared" si="14"/>
        <v>34</v>
      </c>
      <c r="H52" s="5">
        <f t="shared" si="21"/>
        <v>729.1666666666666</v>
      </c>
      <c r="I52" s="5">
        <f t="shared" si="22"/>
        <v>729.1666666666666</v>
      </c>
      <c r="J52" s="5">
        <f aca="true" t="shared" si="26" ref="J52:J83">+(L51*InterestRate)/12</f>
        <v>0</v>
      </c>
      <c r="K52" s="5">
        <f t="shared" si="15"/>
        <v>250000</v>
      </c>
      <c r="M52">
        <f t="shared" si="16"/>
        <v>34</v>
      </c>
      <c r="N52" s="5">
        <f t="shared" si="23"/>
        <v>1122.6117195220625</v>
      </c>
      <c r="O52" s="5">
        <f t="shared" si="24"/>
        <v>689.475909040571</v>
      </c>
      <c r="P52" s="5">
        <f t="shared" si="9"/>
        <v>433.1358104814915</v>
      </c>
      <c r="Q52" s="5">
        <f t="shared" si="17"/>
        <v>235958.60443199993</v>
      </c>
      <c r="S52">
        <f t="shared" si="18"/>
        <v>34</v>
      </c>
      <c r="T52" s="5">
        <f t="shared" si="5"/>
        <v>1122.6117195220625</v>
      </c>
      <c r="U52" s="5">
        <f t="shared" si="6"/>
        <v>689.475909040571</v>
      </c>
      <c r="V52" s="5">
        <f t="shared" si="10"/>
        <v>433.1358104814915</v>
      </c>
      <c r="W52" s="5">
        <f t="shared" si="19"/>
        <v>235958.60443199993</v>
      </c>
    </row>
    <row r="53" spans="1:23" ht="12">
      <c r="A53">
        <f t="shared" si="11"/>
        <v>35</v>
      </c>
      <c r="B53" s="5">
        <f t="shared" si="20"/>
        <v>3359.9626576654937</v>
      </c>
      <c r="C53" s="5">
        <f t="shared" si="25"/>
        <v>455.3246054715499</v>
      </c>
      <c r="D53" s="5">
        <f t="shared" si="12"/>
        <v>2904.6380521939436</v>
      </c>
      <c r="E53" s="5">
        <f t="shared" si="13"/>
        <v>153206.65525233743</v>
      </c>
      <c r="G53">
        <f t="shared" si="14"/>
        <v>35</v>
      </c>
      <c r="H53" s="5">
        <f t="shared" si="21"/>
        <v>729.1666666666666</v>
      </c>
      <c r="I53" s="5">
        <f t="shared" si="22"/>
        <v>729.1666666666666</v>
      </c>
      <c r="J53" s="5">
        <f t="shared" si="26"/>
        <v>0</v>
      </c>
      <c r="K53" s="5">
        <f t="shared" si="15"/>
        <v>250000</v>
      </c>
      <c r="M53">
        <f t="shared" si="16"/>
        <v>35</v>
      </c>
      <c r="N53" s="5">
        <f t="shared" si="23"/>
        <v>1122.6117195220625</v>
      </c>
      <c r="O53" s="5">
        <f t="shared" si="24"/>
        <v>688.2125962599998</v>
      </c>
      <c r="P53" s="5">
        <f t="shared" si="9"/>
        <v>434.39912326206263</v>
      </c>
      <c r="Q53" s="5">
        <f t="shared" si="17"/>
        <v>235524.20530873787</v>
      </c>
      <c r="S53">
        <f t="shared" si="18"/>
        <v>35</v>
      </c>
      <c r="T53" s="5">
        <f t="shared" si="5"/>
        <v>1122.6117195220625</v>
      </c>
      <c r="U53" s="5">
        <f t="shared" si="6"/>
        <v>688.2125962599998</v>
      </c>
      <c r="V53" s="5">
        <f t="shared" si="10"/>
        <v>434.39912326206263</v>
      </c>
      <c r="W53" s="5">
        <f t="shared" si="19"/>
        <v>235524.20530873787</v>
      </c>
    </row>
    <row r="54" spans="1:23" ht="12">
      <c r="A54">
        <f t="shared" si="11"/>
        <v>36</v>
      </c>
      <c r="B54" s="5">
        <f t="shared" si="20"/>
        <v>3359.9626576654937</v>
      </c>
      <c r="C54" s="5">
        <f t="shared" si="25"/>
        <v>446.8527444859842</v>
      </c>
      <c r="D54" s="5">
        <f t="shared" si="12"/>
        <v>2913.1099131795095</v>
      </c>
      <c r="E54" s="5">
        <f t="shared" si="13"/>
        <v>150293.54533915792</v>
      </c>
      <c r="G54">
        <f t="shared" si="14"/>
        <v>36</v>
      </c>
      <c r="H54" s="5">
        <f t="shared" si="21"/>
        <v>729.1666666666666</v>
      </c>
      <c r="I54" s="5">
        <f t="shared" si="22"/>
        <v>729.1666666666666</v>
      </c>
      <c r="J54" s="5">
        <f t="shared" si="26"/>
        <v>0</v>
      </c>
      <c r="K54" s="5">
        <f t="shared" si="15"/>
        <v>250000</v>
      </c>
      <c r="M54">
        <f t="shared" si="16"/>
        <v>36</v>
      </c>
      <c r="N54" s="5">
        <f t="shared" si="23"/>
        <v>1122.6117195220625</v>
      </c>
      <c r="O54" s="5">
        <f t="shared" si="24"/>
        <v>686.9455988171521</v>
      </c>
      <c r="P54" s="5">
        <f t="shared" si="9"/>
        <v>435.6661207049103</v>
      </c>
      <c r="Q54" s="5">
        <f t="shared" si="17"/>
        <v>235088.53918803297</v>
      </c>
      <c r="S54">
        <f t="shared" si="18"/>
        <v>36</v>
      </c>
      <c r="T54" s="5">
        <f t="shared" si="5"/>
        <v>1122.6117195220625</v>
      </c>
      <c r="U54" s="5">
        <f t="shared" si="6"/>
        <v>686.9455988171521</v>
      </c>
      <c r="V54" s="5">
        <f t="shared" si="10"/>
        <v>435.6661207049103</v>
      </c>
      <c r="W54" s="5">
        <f t="shared" si="19"/>
        <v>235088.53918803297</v>
      </c>
    </row>
    <row r="55" spans="1:23" ht="12">
      <c r="A55">
        <f t="shared" si="11"/>
        <v>37</v>
      </c>
      <c r="B55" s="5">
        <f t="shared" si="20"/>
        <v>3359.9626576654937</v>
      </c>
      <c r="C55" s="5">
        <f t="shared" si="25"/>
        <v>438.3561739058773</v>
      </c>
      <c r="D55" s="5">
        <f t="shared" si="12"/>
        <v>2921.6064837596164</v>
      </c>
      <c r="E55" s="5">
        <f t="shared" si="13"/>
        <v>147371.9388553983</v>
      </c>
      <c r="G55">
        <f t="shared" si="14"/>
        <v>37</v>
      </c>
      <c r="H55" s="5">
        <f t="shared" si="21"/>
        <v>729.1666666666666</v>
      </c>
      <c r="I55" s="5">
        <f t="shared" si="22"/>
        <v>729.1666666666666</v>
      </c>
      <c r="J55" s="5">
        <f t="shared" si="26"/>
        <v>0</v>
      </c>
      <c r="K55" s="5">
        <f t="shared" si="15"/>
        <v>250000</v>
      </c>
      <c r="M55">
        <f t="shared" si="16"/>
        <v>37</v>
      </c>
      <c r="N55" s="5">
        <f t="shared" si="23"/>
        <v>1122.6117195220625</v>
      </c>
      <c r="O55" s="5">
        <f t="shared" si="24"/>
        <v>685.6749059650962</v>
      </c>
      <c r="P55" s="5">
        <f t="shared" si="9"/>
        <v>436.9368135569663</v>
      </c>
      <c r="Q55" s="5">
        <f t="shared" si="17"/>
        <v>234651.602374476</v>
      </c>
      <c r="S55">
        <f t="shared" si="18"/>
        <v>37</v>
      </c>
      <c r="T55" s="5">
        <f t="shared" si="5"/>
        <v>1122.6117195220625</v>
      </c>
      <c r="U55" s="5">
        <f t="shared" si="6"/>
        <v>685.6749059650962</v>
      </c>
      <c r="V55" s="5">
        <f t="shared" si="10"/>
        <v>436.9368135569663</v>
      </c>
      <c r="W55" s="5">
        <f t="shared" si="19"/>
        <v>234651.602374476</v>
      </c>
    </row>
    <row r="56" spans="1:23" ht="12">
      <c r="A56">
        <f t="shared" si="11"/>
        <v>38</v>
      </c>
      <c r="B56" s="5">
        <f t="shared" si="20"/>
        <v>3359.9626576654937</v>
      </c>
      <c r="C56" s="5">
        <f t="shared" si="25"/>
        <v>429.8348216615784</v>
      </c>
      <c r="D56" s="5">
        <f t="shared" si="12"/>
        <v>2930.127836003915</v>
      </c>
      <c r="E56" s="5">
        <f t="shared" si="13"/>
        <v>144441.81101939437</v>
      </c>
      <c r="G56">
        <f t="shared" si="14"/>
        <v>38</v>
      </c>
      <c r="H56" s="5">
        <f t="shared" si="21"/>
        <v>729.1666666666666</v>
      </c>
      <c r="I56" s="5">
        <f t="shared" si="22"/>
        <v>729.1666666666666</v>
      </c>
      <c r="J56" s="5">
        <f t="shared" si="26"/>
        <v>0</v>
      </c>
      <c r="K56" s="5">
        <f t="shared" si="15"/>
        <v>250000</v>
      </c>
      <c r="M56">
        <f t="shared" si="16"/>
        <v>38</v>
      </c>
      <c r="N56" s="5">
        <f t="shared" si="23"/>
        <v>1122.6117195220625</v>
      </c>
      <c r="O56" s="5">
        <f t="shared" si="24"/>
        <v>684.4005069255551</v>
      </c>
      <c r="P56" s="5">
        <f t="shared" si="9"/>
        <v>438.2112125965074</v>
      </c>
      <c r="Q56" s="5">
        <f t="shared" si="17"/>
        <v>234213.3911618795</v>
      </c>
      <c r="S56">
        <f t="shared" si="18"/>
        <v>38</v>
      </c>
      <c r="T56" s="5">
        <f t="shared" si="5"/>
        <v>1122.6117195220625</v>
      </c>
      <c r="U56" s="5">
        <f t="shared" si="6"/>
        <v>684.4005069255551</v>
      </c>
      <c r="V56" s="5">
        <f t="shared" si="10"/>
        <v>438.2112125965074</v>
      </c>
      <c r="W56" s="5">
        <f t="shared" si="19"/>
        <v>234213.3911618795</v>
      </c>
    </row>
    <row r="57" spans="1:23" ht="12">
      <c r="A57">
        <f t="shared" si="11"/>
        <v>39</v>
      </c>
      <c r="B57" s="5">
        <f t="shared" si="20"/>
        <v>3359.9626576654937</v>
      </c>
      <c r="C57" s="5">
        <f t="shared" si="25"/>
        <v>421.2886154732336</v>
      </c>
      <c r="D57" s="5">
        <f t="shared" si="12"/>
        <v>2938.67404219226</v>
      </c>
      <c r="E57" s="5">
        <f t="shared" si="13"/>
        <v>141503.1369772021</v>
      </c>
      <c r="G57">
        <f t="shared" si="14"/>
        <v>39</v>
      </c>
      <c r="H57" s="5">
        <f t="shared" si="21"/>
        <v>729.1666666666666</v>
      </c>
      <c r="I57" s="5">
        <f t="shared" si="22"/>
        <v>729.1666666666666</v>
      </c>
      <c r="J57" s="5">
        <f t="shared" si="26"/>
        <v>0</v>
      </c>
      <c r="K57" s="5">
        <f t="shared" si="15"/>
        <v>250000</v>
      </c>
      <c r="M57">
        <f t="shared" si="16"/>
        <v>39</v>
      </c>
      <c r="N57" s="5">
        <f t="shared" si="23"/>
        <v>1122.6117195220625</v>
      </c>
      <c r="O57" s="5">
        <f t="shared" si="24"/>
        <v>683.1223908888152</v>
      </c>
      <c r="P57" s="5">
        <f t="shared" si="9"/>
        <v>439.4893286332473</v>
      </c>
      <c r="Q57" s="5">
        <f t="shared" si="17"/>
        <v>233773.90183324626</v>
      </c>
      <c r="S57">
        <f t="shared" si="18"/>
        <v>39</v>
      </c>
      <c r="T57" s="5">
        <f t="shared" si="5"/>
        <v>1122.6117195220625</v>
      </c>
      <c r="U57" s="5">
        <f t="shared" si="6"/>
        <v>683.1223908888152</v>
      </c>
      <c r="V57" s="5">
        <f t="shared" si="10"/>
        <v>439.4893286332473</v>
      </c>
      <c r="W57" s="5">
        <f t="shared" si="19"/>
        <v>233773.90183324626</v>
      </c>
    </row>
    <row r="58" spans="1:23" ht="12">
      <c r="A58">
        <f t="shared" si="11"/>
        <v>40</v>
      </c>
      <c r="B58" s="5">
        <f t="shared" si="20"/>
        <v>3359.9626576654937</v>
      </c>
      <c r="C58" s="5">
        <f t="shared" si="25"/>
        <v>412.71748285017287</v>
      </c>
      <c r="D58" s="5">
        <f t="shared" si="12"/>
        <v>2947.2451748153208</v>
      </c>
      <c r="E58" s="5">
        <f t="shared" si="13"/>
        <v>138555.8918023868</v>
      </c>
      <c r="G58">
        <f t="shared" si="14"/>
        <v>40</v>
      </c>
      <c r="H58" s="5">
        <f t="shared" si="21"/>
        <v>729.1666666666666</v>
      </c>
      <c r="I58" s="5">
        <f t="shared" si="22"/>
        <v>729.1666666666666</v>
      </c>
      <c r="J58" s="5">
        <f t="shared" si="26"/>
        <v>0</v>
      </c>
      <c r="K58" s="5">
        <f t="shared" si="15"/>
        <v>250000</v>
      </c>
      <c r="M58">
        <f t="shared" si="16"/>
        <v>40</v>
      </c>
      <c r="N58" s="5">
        <f t="shared" si="23"/>
        <v>1122.6117195220625</v>
      </c>
      <c r="O58" s="5">
        <f t="shared" si="24"/>
        <v>681.840547013635</v>
      </c>
      <c r="P58" s="5">
        <f t="shared" si="9"/>
        <v>440.7711725084274</v>
      </c>
      <c r="Q58" s="5">
        <f t="shared" si="17"/>
        <v>233333.13066073784</v>
      </c>
      <c r="S58">
        <f t="shared" si="18"/>
        <v>40</v>
      </c>
      <c r="T58" s="5">
        <f t="shared" si="5"/>
        <v>1122.6117195220625</v>
      </c>
      <c r="U58" s="5">
        <f t="shared" si="6"/>
        <v>681.840547013635</v>
      </c>
      <c r="V58" s="5">
        <f t="shared" si="10"/>
        <v>440.7711725084274</v>
      </c>
      <c r="W58" s="5">
        <f t="shared" si="19"/>
        <v>233333.13066073784</v>
      </c>
    </row>
    <row r="59" spans="1:23" ht="12">
      <c r="A59">
        <f t="shared" si="11"/>
        <v>41</v>
      </c>
      <c r="B59" s="5">
        <f t="shared" si="20"/>
        <v>3359.9626576654937</v>
      </c>
      <c r="C59" s="5">
        <f t="shared" si="25"/>
        <v>404.12135109029487</v>
      </c>
      <c r="D59" s="5">
        <f t="shared" si="12"/>
        <v>2955.841306575199</v>
      </c>
      <c r="E59" s="5">
        <f t="shared" si="13"/>
        <v>135600.0504958116</v>
      </c>
      <c r="G59">
        <f t="shared" si="14"/>
        <v>41</v>
      </c>
      <c r="H59" s="5">
        <f t="shared" si="21"/>
        <v>729.1666666666666</v>
      </c>
      <c r="I59" s="5">
        <f t="shared" si="22"/>
        <v>729.1666666666666</v>
      </c>
      <c r="J59" s="5">
        <f t="shared" si="26"/>
        <v>0</v>
      </c>
      <c r="K59" s="5">
        <f t="shared" si="15"/>
        <v>250000</v>
      </c>
      <c r="M59">
        <f t="shared" si="16"/>
        <v>41</v>
      </c>
      <c r="N59" s="5">
        <f t="shared" si="23"/>
        <v>1122.6117195220625</v>
      </c>
      <c r="O59" s="5">
        <f t="shared" si="24"/>
        <v>680.5549644271521</v>
      </c>
      <c r="P59" s="5">
        <f t="shared" si="9"/>
        <v>442.0567550949104</v>
      </c>
      <c r="Q59" s="5">
        <f t="shared" si="17"/>
        <v>232891.07390564293</v>
      </c>
      <c r="S59">
        <f t="shared" si="18"/>
        <v>41</v>
      </c>
      <c r="T59" s="5">
        <f t="shared" si="5"/>
        <v>1122.6117195220625</v>
      </c>
      <c r="U59" s="5">
        <f t="shared" si="6"/>
        <v>680.5549644271521</v>
      </c>
      <c r="V59" s="5">
        <f t="shared" si="10"/>
        <v>442.0567550949104</v>
      </c>
      <c r="W59" s="5">
        <f t="shared" si="19"/>
        <v>232891.07390564293</v>
      </c>
    </row>
    <row r="60" spans="1:23" ht="12">
      <c r="A60">
        <f t="shared" si="11"/>
        <v>42</v>
      </c>
      <c r="B60" s="5">
        <f t="shared" si="20"/>
        <v>3359.9626576654937</v>
      </c>
      <c r="C60" s="5">
        <f t="shared" si="25"/>
        <v>395.50014727945046</v>
      </c>
      <c r="D60" s="5">
        <f t="shared" si="12"/>
        <v>2964.462510386043</v>
      </c>
      <c r="E60" s="5">
        <f t="shared" si="13"/>
        <v>132635.58798542555</v>
      </c>
      <c r="G60">
        <f t="shared" si="14"/>
        <v>42</v>
      </c>
      <c r="H60" s="5">
        <f t="shared" si="21"/>
        <v>729.1666666666666</v>
      </c>
      <c r="I60" s="5">
        <f t="shared" si="22"/>
        <v>729.1666666666666</v>
      </c>
      <c r="J60" s="5">
        <f t="shared" si="26"/>
        <v>0</v>
      </c>
      <c r="K60" s="5">
        <f t="shared" si="15"/>
        <v>250000</v>
      </c>
      <c r="M60">
        <f t="shared" si="16"/>
        <v>42</v>
      </c>
      <c r="N60" s="5">
        <f t="shared" si="23"/>
        <v>1122.6117195220625</v>
      </c>
      <c r="O60" s="5">
        <f t="shared" si="24"/>
        <v>679.265632224792</v>
      </c>
      <c r="P60" s="5">
        <f t="shared" si="9"/>
        <v>443.3460872972705</v>
      </c>
      <c r="Q60" s="5">
        <f t="shared" si="17"/>
        <v>232447.72781834565</v>
      </c>
      <c r="S60">
        <f t="shared" si="18"/>
        <v>42</v>
      </c>
      <c r="T60" s="5">
        <f t="shared" si="5"/>
        <v>1122.6117195220625</v>
      </c>
      <c r="U60" s="5">
        <f t="shared" si="6"/>
        <v>679.265632224792</v>
      </c>
      <c r="V60" s="5">
        <f t="shared" si="10"/>
        <v>443.3460872972705</v>
      </c>
      <c r="W60" s="5">
        <f t="shared" si="19"/>
        <v>232447.72781834565</v>
      </c>
    </row>
    <row r="61" spans="1:23" ht="12">
      <c r="A61">
        <f t="shared" si="11"/>
        <v>43</v>
      </c>
      <c r="B61" s="5">
        <f t="shared" si="20"/>
        <v>3359.9626576654937</v>
      </c>
      <c r="C61" s="5">
        <f t="shared" si="25"/>
        <v>386.8537982908245</v>
      </c>
      <c r="D61" s="5">
        <f t="shared" si="12"/>
        <v>2973.108859374669</v>
      </c>
      <c r="E61" s="5">
        <f t="shared" si="13"/>
        <v>129662.47912605088</v>
      </c>
      <c r="G61">
        <f t="shared" si="14"/>
        <v>43</v>
      </c>
      <c r="H61" s="5">
        <f t="shared" si="21"/>
        <v>729.1666666666666</v>
      </c>
      <c r="I61" s="5">
        <f t="shared" si="22"/>
        <v>729.1666666666666</v>
      </c>
      <c r="J61" s="5">
        <f t="shared" si="26"/>
        <v>0</v>
      </c>
      <c r="K61" s="5">
        <f t="shared" si="15"/>
        <v>250000</v>
      </c>
      <c r="M61">
        <f t="shared" si="16"/>
        <v>43</v>
      </c>
      <c r="N61" s="5">
        <f t="shared" si="23"/>
        <v>1122.6117195220625</v>
      </c>
      <c r="O61" s="5">
        <f t="shared" si="24"/>
        <v>677.9725394701749</v>
      </c>
      <c r="P61" s="5">
        <f t="shared" si="9"/>
        <v>444.6391800518876</v>
      </c>
      <c r="Q61" s="5">
        <f t="shared" si="17"/>
        <v>232003.08863829376</v>
      </c>
      <c r="S61">
        <f t="shared" si="18"/>
        <v>43</v>
      </c>
      <c r="T61" s="5">
        <f t="shared" si="5"/>
        <v>1122.6117195220625</v>
      </c>
      <c r="U61" s="5">
        <f t="shared" si="6"/>
        <v>677.9725394701749</v>
      </c>
      <c r="V61" s="5">
        <f t="shared" si="10"/>
        <v>444.6391800518876</v>
      </c>
      <c r="W61" s="5">
        <f t="shared" si="19"/>
        <v>232003.08863829376</v>
      </c>
    </row>
    <row r="62" spans="1:23" ht="12">
      <c r="A62">
        <f t="shared" si="11"/>
        <v>44</v>
      </c>
      <c r="B62" s="5">
        <f t="shared" si="20"/>
        <v>3359.9626576654937</v>
      </c>
      <c r="C62" s="5">
        <f t="shared" si="25"/>
        <v>378.1822307843151</v>
      </c>
      <c r="D62" s="5">
        <f t="shared" si="12"/>
        <v>2981.7804268811788</v>
      </c>
      <c r="E62" s="5">
        <f t="shared" si="13"/>
        <v>126680.6986991697</v>
      </c>
      <c r="G62">
        <f t="shared" si="14"/>
        <v>44</v>
      </c>
      <c r="H62" s="5">
        <f t="shared" si="21"/>
        <v>729.1666666666666</v>
      </c>
      <c r="I62" s="5">
        <f t="shared" si="22"/>
        <v>729.1666666666666</v>
      </c>
      <c r="J62" s="5">
        <f t="shared" si="26"/>
        <v>0</v>
      </c>
      <c r="K62" s="5">
        <f t="shared" si="15"/>
        <v>250000</v>
      </c>
      <c r="M62">
        <f t="shared" si="16"/>
        <v>44</v>
      </c>
      <c r="N62" s="5">
        <f t="shared" si="23"/>
        <v>1122.6117195220625</v>
      </c>
      <c r="O62" s="5">
        <f t="shared" si="24"/>
        <v>676.6756751950235</v>
      </c>
      <c r="P62" s="5">
        <f t="shared" si="9"/>
        <v>445.936044327039</v>
      </c>
      <c r="Q62" s="5">
        <f t="shared" si="17"/>
        <v>231557.15259396672</v>
      </c>
      <c r="S62">
        <f t="shared" si="18"/>
        <v>44</v>
      </c>
      <c r="T62" s="5">
        <f t="shared" si="5"/>
        <v>1122.6117195220625</v>
      </c>
      <c r="U62" s="5">
        <f t="shared" si="6"/>
        <v>676.6756751950235</v>
      </c>
      <c r="V62" s="5">
        <f t="shared" si="10"/>
        <v>445.936044327039</v>
      </c>
      <c r="W62" s="5">
        <f t="shared" si="19"/>
        <v>231557.15259396672</v>
      </c>
    </row>
    <row r="63" spans="1:23" ht="12">
      <c r="A63">
        <f t="shared" si="11"/>
        <v>45</v>
      </c>
      <c r="B63" s="5">
        <f t="shared" si="20"/>
        <v>3359.9626576654937</v>
      </c>
      <c r="C63" s="5">
        <f t="shared" si="25"/>
        <v>369.4853712059117</v>
      </c>
      <c r="D63" s="5">
        <f t="shared" si="12"/>
        <v>2990.477286459582</v>
      </c>
      <c r="E63" s="5">
        <f t="shared" si="13"/>
        <v>123690.22141271012</v>
      </c>
      <c r="G63">
        <f t="shared" si="14"/>
        <v>45</v>
      </c>
      <c r="H63" s="5">
        <f t="shared" si="21"/>
        <v>729.1666666666666</v>
      </c>
      <c r="I63" s="5">
        <f t="shared" si="22"/>
        <v>729.1666666666666</v>
      </c>
      <c r="J63" s="5">
        <f t="shared" si="26"/>
        <v>0</v>
      </c>
      <c r="K63" s="5">
        <f t="shared" si="15"/>
        <v>250000</v>
      </c>
      <c r="M63">
        <f t="shared" si="16"/>
        <v>45</v>
      </c>
      <c r="N63" s="5">
        <f t="shared" si="23"/>
        <v>1122.6117195220625</v>
      </c>
      <c r="O63" s="5">
        <f t="shared" si="24"/>
        <v>675.3750283990697</v>
      </c>
      <c r="P63" s="5">
        <f t="shared" si="9"/>
        <v>447.23669112299274</v>
      </c>
      <c r="Q63" s="5">
        <f t="shared" si="17"/>
        <v>231109.91590284373</v>
      </c>
      <c r="S63">
        <f t="shared" si="18"/>
        <v>45</v>
      </c>
      <c r="T63" s="5">
        <f t="shared" si="5"/>
        <v>1122.6117195220625</v>
      </c>
      <c r="U63" s="5">
        <f t="shared" si="6"/>
        <v>675.3750283990697</v>
      </c>
      <c r="V63" s="5">
        <f t="shared" si="10"/>
        <v>447.23669112299274</v>
      </c>
      <c r="W63" s="5">
        <f t="shared" si="19"/>
        <v>231109.91590284373</v>
      </c>
    </row>
    <row r="64" spans="1:23" ht="12">
      <c r="A64">
        <f t="shared" si="11"/>
        <v>46</v>
      </c>
      <c r="B64" s="5">
        <f t="shared" si="20"/>
        <v>3359.9626576654937</v>
      </c>
      <c r="C64" s="5">
        <f t="shared" si="25"/>
        <v>360.7631457870712</v>
      </c>
      <c r="D64" s="5">
        <f t="shared" si="12"/>
        <v>2999.1995118784225</v>
      </c>
      <c r="E64" s="5">
        <f t="shared" si="13"/>
        <v>120691.02190083169</v>
      </c>
      <c r="G64">
        <f t="shared" si="14"/>
        <v>46</v>
      </c>
      <c r="H64" s="5">
        <f t="shared" si="21"/>
        <v>729.1666666666666</v>
      </c>
      <c r="I64" s="5">
        <f t="shared" si="22"/>
        <v>729.1666666666666</v>
      </c>
      <c r="J64" s="5">
        <f t="shared" si="26"/>
        <v>0</v>
      </c>
      <c r="K64" s="5">
        <f t="shared" si="15"/>
        <v>250000</v>
      </c>
      <c r="M64">
        <f t="shared" si="16"/>
        <v>46</v>
      </c>
      <c r="N64" s="5">
        <f t="shared" si="23"/>
        <v>1122.6117195220625</v>
      </c>
      <c r="O64" s="5">
        <f t="shared" si="24"/>
        <v>674.070588049961</v>
      </c>
      <c r="P64" s="5">
        <f t="shared" si="9"/>
        <v>448.5411314721015</v>
      </c>
      <c r="Q64" s="5">
        <f t="shared" si="17"/>
        <v>230661.37477137163</v>
      </c>
      <c r="S64">
        <f t="shared" si="18"/>
        <v>46</v>
      </c>
      <c r="T64" s="5">
        <f t="shared" si="5"/>
        <v>1122.6117195220625</v>
      </c>
      <c r="U64" s="5">
        <f t="shared" si="6"/>
        <v>674.070588049961</v>
      </c>
      <c r="V64" s="5">
        <f t="shared" si="10"/>
        <v>448.5411314721015</v>
      </c>
      <c r="W64" s="5">
        <f t="shared" si="19"/>
        <v>230661.37477137163</v>
      </c>
    </row>
    <row r="65" spans="1:23" ht="12">
      <c r="A65">
        <f t="shared" si="11"/>
        <v>47</v>
      </c>
      <c r="B65" s="5">
        <f t="shared" si="20"/>
        <v>3359.9626576654937</v>
      </c>
      <c r="C65" s="5">
        <f t="shared" si="25"/>
        <v>352.0154805440925</v>
      </c>
      <c r="D65" s="5">
        <f t="shared" si="12"/>
        <v>3007.947177121401</v>
      </c>
      <c r="E65" s="5">
        <f t="shared" si="13"/>
        <v>117683.07472371029</v>
      </c>
      <c r="G65">
        <f t="shared" si="14"/>
        <v>47</v>
      </c>
      <c r="H65" s="5">
        <f t="shared" si="21"/>
        <v>729.1666666666666</v>
      </c>
      <c r="I65" s="5">
        <f t="shared" si="22"/>
        <v>729.1666666666666</v>
      </c>
      <c r="J65" s="5">
        <f t="shared" si="26"/>
        <v>0</v>
      </c>
      <c r="K65" s="5">
        <f t="shared" si="15"/>
        <v>250000</v>
      </c>
      <c r="M65">
        <f t="shared" si="16"/>
        <v>47</v>
      </c>
      <c r="N65" s="5">
        <f t="shared" si="23"/>
        <v>1122.6117195220625</v>
      </c>
      <c r="O65" s="5">
        <f t="shared" si="24"/>
        <v>672.7623430831674</v>
      </c>
      <c r="P65" s="5">
        <f t="shared" si="9"/>
        <v>449.8493764388951</v>
      </c>
      <c r="Q65" s="5">
        <f t="shared" si="17"/>
        <v>230211.52539493275</v>
      </c>
      <c r="S65">
        <f t="shared" si="18"/>
        <v>47</v>
      </c>
      <c r="T65" s="5">
        <f t="shared" si="5"/>
        <v>1122.6117195220625</v>
      </c>
      <c r="U65" s="5">
        <f t="shared" si="6"/>
        <v>672.7623430831674</v>
      </c>
      <c r="V65" s="5">
        <f t="shared" si="10"/>
        <v>449.8493764388951</v>
      </c>
      <c r="W65" s="5">
        <f t="shared" si="19"/>
        <v>230211.52539493275</v>
      </c>
    </row>
    <row r="66" spans="1:23" ht="12">
      <c r="A66">
        <f t="shared" si="11"/>
        <v>48</v>
      </c>
      <c r="B66" s="5">
        <f t="shared" si="20"/>
        <v>3359.9626576654937</v>
      </c>
      <c r="C66" s="5">
        <f t="shared" si="25"/>
        <v>343.24230127748837</v>
      </c>
      <c r="D66" s="5">
        <f t="shared" si="12"/>
        <v>3016.7203563880053</v>
      </c>
      <c r="E66" s="5">
        <f t="shared" si="13"/>
        <v>114666.35436732229</v>
      </c>
      <c r="G66">
        <f t="shared" si="14"/>
        <v>48</v>
      </c>
      <c r="H66" s="5">
        <f t="shared" si="21"/>
        <v>729.1666666666666</v>
      </c>
      <c r="I66" s="5">
        <f t="shared" si="22"/>
        <v>729.1666666666666</v>
      </c>
      <c r="J66" s="5">
        <f t="shared" si="26"/>
        <v>0</v>
      </c>
      <c r="K66" s="5">
        <f t="shared" si="15"/>
        <v>250000</v>
      </c>
      <c r="M66">
        <f t="shared" si="16"/>
        <v>48</v>
      </c>
      <c r="N66" s="5">
        <f t="shared" si="23"/>
        <v>1122.6117195220625</v>
      </c>
      <c r="O66" s="5">
        <f t="shared" si="24"/>
        <v>671.4502824018872</v>
      </c>
      <c r="P66" s="5">
        <f t="shared" si="9"/>
        <v>451.16143712017526</v>
      </c>
      <c r="Q66" s="5">
        <f t="shared" si="17"/>
        <v>229760.36395781257</v>
      </c>
      <c r="S66">
        <f t="shared" si="18"/>
        <v>48</v>
      </c>
      <c r="T66" s="5">
        <f t="shared" si="5"/>
        <v>1122.6117195220625</v>
      </c>
      <c r="U66" s="5">
        <f t="shared" si="6"/>
        <v>671.4502824018872</v>
      </c>
      <c r="V66" s="5">
        <f t="shared" si="10"/>
        <v>451.16143712017526</v>
      </c>
      <c r="W66" s="5">
        <f t="shared" si="19"/>
        <v>229760.36395781257</v>
      </c>
    </row>
    <row r="67" spans="1:23" ht="12">
      <c r="A67">
        <f t="shared" si="11"/>
        <v>49</v>
      </c>
      <c r="B67" s="5">
        <f t="shared" si="20"/>
        <v>3359.9626576654937</v>
      </c>
      <c r="C67" s="5">
        <f t="shared" si="25"/>
        <v>334.4435335713567</v>
      </c>
      <c r="D67" s="5">
        <f t="shared" si="12"/>
        <v>3025.519124094137</v>
      </c>
      <c r="E67" s="5">
        <f t="shared" si="13"/>
        <v>111640.83524322815</v>
      </c>
      <c r="G67">
        <f t="shared" si="14"/>
        <v>49</v>
      </c>
      <c r="H67" s="5">
        <f t="shared" si="21"/>
        <v>729.1666666666666</v>
      </c>
      <c r="I67" s="5">
        <f t="shared" si="22"/>
        <v>729.1666666666666</v>
      </c>
      <c r="J67" s="5">
        <f t="shared" si="26"/>
        <v>0</v>
      </c>
      <c r="K67" s="5">
        <f t="shared" si="15"/>
        <v>250000</v>
      </c>
      <c r="M67">
        <f t="shared" si="16"/>
        <v>49</v>
      </c>
      <c r="N67" s="5">
        <f t="shared" si="23"/>
        <v>1122.6117195220625</v>
      </c>
      <c r="O67" s="5">
        <f t="shared" si="24"/>
        <v>670.1343948769534</v>
      </c>
      <c r="P67" s="5">
        <f t="shared" si="9"/>
        <v>452.4773246451091</v>
      </c>
      <c r="Q67" s="5">
        <f t="shared" si="17"/>
        <v>229307.88663316745</v>
      </c>
      <c r="S67">
        <f t="shared" si="18"/>
        <v>49</v>
      </c>
      <c r="T67" s="5">
        <f t="shared" si="5"/>
        <v>1122.6117195220625</v>
      </c>
      <c r="U67" s="5">
        <f t="shared" si="6"/>
        <v>670.1343948769534</v>
      </c>
      <c r="V67" s="5">
        <f t="shared" si="10"/>
        <v>452.4773246451091</v>
      </c>
      <c r="W67" s="5">
        <f t="shared" si="19"/>
        <v>229307.88663316745</v>
      </c>
    </row>
    <row r="68" spans="1:23" ht="12">
      <c r="A68">
        <f t="shared" si="11"/>
        <v>50</v>
      </c>
      <c r="B68" s="5">
        <f t="shared" si="20"/>
        <v>3359.9626576654937</v>
      </c>
      <c r="C68" s="5">
        <f t="shared" si="25"/>
        <v>325.61910279274883</v>
      </c>
      <c r="D68" s="5">
        <f t="shared" si="12"/>
        <v>3034.343554872745</v>
      </c>
      <c r="E68" s="5">
        <f t="shared" si="13"/>
        <v>108606.49168835541</v>
      </c>
      <c r="G68">
        <f t="shared" si="14"/>
        <v>50</v>
      </c>
      <c r="H68" s="5">
        <f t="shared" si="21"/>
        <v>729.1666666666666</v>
      </c>
      <c r="I68" s="5">
        <f t="shared" si="22"/>
        <v>729.1666666666666</v>
      </c>
      <c r="J68" s="5">
        <f t="shared" si="26"/>
        <v>0</v>
      </c>
      <c r="K68" s="5">
        <f t="shared" si="15"/>
        <v>250000</v>
      </c>
      <c r="M68">
        <f t="shared" si="16"/>
        <v>50</v>
      </c>
      <c r="N68" s="5">
        <f t="shared" si="23"/>
        <v>1122.6117195220625</v>
      </c>
      <c r="O68" s="5">
        <f t="shared" si="24"/>
        <v>668.8146693467385</v>
      </c>
      <c r="P68" s="5">
        <f t="shared" si="9"/>
        <v>453.797050175324</v>
      </c>
      <c r="Q68" s="5">
        <f t="shared" si="17"/>
        <v>228854.08958299214</v>
      </c>
      <c r="S68">
        <f t="shared" si="18"/>
        <v>50</v>
      </c>
      <c r="T68" s="5">
        <f t="shared" si="5"/>
        <v>1122.6117195220625</v>
      </c>
      <c r="U68" s="5">
        <f t="shared" si="6"/>
        <v>668.8146693467385</v>
      </c>
      <c r="V68" s="5">
        <f t="shared" si="10"/>
        <v>453.797050175324</v>
      </c>
      <c r="W68" s="5">
        <f t="shared" si="19"/>
        <v>228854.08958299214</v>
      </c>
    </row>
    <row r="69" spans="1:23" ht="12">
      <c r="A69">
        <f t="shared" si="11"/>
        <v>51</v>
      </c>
      <c r="B69" s="5">
        <f t="shared" si="20"/>
        <v>3359.9626576654937</v>
      </c>
      <c r="C69" s="5">
        <f t="shared" si="25"/>
        <v>316.76893409103667</v>
      </c>
      <c r="D69" s="5">
        <f t="shared" si="12"/>
        <v>3043.193723574457</v>
      </c>
      <c r="E69" s="5">
        <f t="shared" si="13"/>
        <v>105563.29796478096</v>
      </c>
      <c r="G69">
        <f t="shared" si="14"/>
        <v>51</v>
      </c>
      <c r="H69" s="5">
        <f t="shared" si="21"/>
        <v>729.1666666666666</v>
      </c>
      <c r="I69" s="5">
        <f t="shared" si="22"/>
        <v>729.1666666666666</v>
      </c>
      <c r="J69" s="5">
        <f t="shared" si="26"/>
        <v>0</v>
      </c>
      <c r="K69" s="5">
        <f t="shared" si="15"/>
        <v>250000</v>
      </c>
      <c r="M69">
        <f t="shared" si="16"/>
        <v>51</v>
      </c>
      <c r="N69" s="5">
        <f t="shared" si="23"/>
        <v>1122.6117195220625</v>
      </c>
      <c r="O69" s="5">
        <f t="shared" si="24"/>
        <v>667.4910946170604</v>
      </c>
      <c r="P69" s="5">
        <f t="shared" si="9"/>
        <v>455.12062490500205</v>
      </c>
      <c r="Q69" s="5">
        <f t="shared" si="17"/>
        <v>228398.96895808712</v>
      </c>
      <c r="S69">
        <f t="shared" si="18"/>
        <v>51</v>
      </c>
      <c r="T69" s="5">
        <f t="shared" si="5"/>
        <v>1122.6117195220625</v>
      </c>
      <c r="U69" s="5">
        <f t="shared" si="6"/>
        <v>667.4910946170604</v>
      </c>
      <c r="V69" s="5">
        <f t="shared" si="10"/>
        <v>455.12062490500205</v>
      </c>
      <c r="W69" s="5">
        <f t="shared" si="19"/>
        <v>228398.96895808712</v>
      </c>
    </row>
    <row r="70" spans="1:23" ht="12">
      <c r="A70">
        <f t="shared" si="11"/>
        <v>52</v>
      </c>
      <c r="B70" s="5">
        <f t="shared" si="20"/>
        <v>3359.9626576654937</v>
      </c>
      <c r="C70" s="5">
        <f t="shared" si="25"/>
        <v>307.89295239727784</v>
      </c>
      <c r="D70" s="5">
        <f t="shared" si="12"/>
        <v>3052.069705268216</v>
      </c>
      <c r="E70" s="5">
        <f t="shared" si="13"/>
        <v>102511.22825951273</v>
      </c>
      <c r="G70">
        <f t="shared" si="14"/>
        <v>52</v>
      </c>
      <c r="H70" s="5">
        <f t="shared" si="21"/>
        <v>729.1666666666666</v>
      </c>
      <c r="I70" s="5">
        <f t="shared" si="22"/>
        <v>729.1666666666666</v>
      </c>
      <c r="J70" s="5">
        <f t="shared" si="26"/>
        <v>0</v>
      </c>
      <c r="K70" s="5">
        <f t="shared" si="15"/>
        <v>250000</v>
      </c>
      <c r="M70">
        <f t="shared" si="16"/>
        <v>52</v>
      </c>
      <c r="N70" s="5">
        <f t="shared" si="23"/>
        <v>1122.6117195220625</v>
      </c>
      <c r="O70" s="5">
        <f t="shared" si="24"/>
        <v>666.1636594610875</v>
      </c>
      <c r="P70" s="5">
        <f t="shared" si="9"/>
        <v>456.44806006097497</v>
      </c>
      <c r="Q70" s="5">
        <f t="shared" si="17"/>
        <v>227942.52089802615</v>
      </c>
      <c r="S70">
        <f t="shared" si="18"/>
        <v>52</v>
      </c>
      <c r="T70" s="5">
        <f t="shared" si="5"/>
        <v>1122.6117195220625</v>
      </c>
      <c r="U70" s="5">
        <f t="shared" si="6"/>
        <v>666.1636594610875</v>
      </c>
      <c r="V70" s="5">
        <f t="shared" si="10"/>
        <v>456.44806006097497</v>
      </c>
      <c r="W70" s="5">
        <f t="shared" si="19"/>
        <v>227942.52089802615</v>
      </c>
    </row>
    <row r="71" spans="1:23" ht="12">
      <c r="A71">
        <f t="shared" si="11"/>
        <v>53</v>
      </c>
      <c r="B71" s="5">
        <f t="shared" si="20"/>
        <v>3359.9626576654937</v>
      </c>
      <c r="C71" s="5">
        <f t="shared" si="25"/>
        <v>298.9910824235788</v>
      </c>
      <c r="D71" s="5">
        <f t="shared" si="12"/>
        <v>3060.9715752419147</v>
      </c>
      <c r="E71" s="5">
        <f t="shared" si="13"/>
        <v>99450.25668427082</v>
      </c>
      <c r="G71">
        <f t="shared" si="14"/>
        <v>53</v>
      </c>
      <c r="H71" s="5">
        <f t="shared" si="21"/>
        <v>729.1666666666666</v>
      </c>
      <c r="I71" s="5">
        <f t="shared" si="22"/>
        <v>729.1666666666666</v>
      </c>
      <c r="J71" s="5">
        <f t="shared" si="26"/>
        <v>0</v>
      </c>
      <c r="K71" s="5">
        <f t="shared" si="15"/>
        <v>250000</v>
      </c>
      <c r="M71">
        <f t="shared" si="16"/>
        <v>53</v>
      </c>
      <c r="N71" s="5">
        <f t="shared" si="23"/>
        <v>1122.6117195220625</v>
      </c>
      <c r="O71" s="5">
        <f t="shared" si="24"/>
        <v>664.832352619243</v>
      </c>
      <c r="P71" s="5">
        <f t="shared" si="9"/>
        <v>457.77936690281945</v>
      </c>
      <c r="Q71" s="5">
        <f t="shared" si="17"/>
        <v>227484.74153112332</v>
      </c>
      <c r="S71">
        <f t="shared" si="18"/>
        <v>53</v>
      </c>
      <c r="T71" s="5">
        <f t="shared" si="5"/>
        <v>1122.6117195220625</v>
      </c>
      <c r="U71" s="5">
        <f t="shared" si="6"/>
        <v>664.832352619243</v>
      </c>
      <c r="V71" s="5">
        <f t="shared" si="10"/>
        <v>457.77936690281945</v>
      </c>
      <c r="W71" s="5">
        <f t="shared" si="19"/>
        <v>227484.74153112332</v>
      </c>
    </row>
    <row r="72" spans="1:23" ht="12">
      <c r="A72">
        <f t="shared" si="11"/>
        <v>54</v>
      </c>
      <c r="B72" s="5">
        <f t="shared" si="20"/>
        <v>3359.9626576654937</v>
      </c>
      <c r="C72" s="5">
        <f t="shared" si="25"/>
        <v>290.0632486624566</v>
      </c>
      <c r="D72" s="5">
        <f t="shared" si="12"/>
        <v>3069.899409003037</v>
      </c>
      <c r="E72" s="5">
        <f t="shared" si="13"/>
        <v>96380.35727526779</v>
      </c>
      <c r="G72">
        <f t="shared" si="14"/>
        <v>54</v>
      </c>
      <c r="H72" s="5">
        <f t="shared" si="21"/>
        <v>729.1666666666666</v>
      </c>
      <c r="I72" s="5">
        <f t="shared" si="22"/>
        <v>729.1666666666666</v>
      </c>
      <c r="J72" s="5">
        <f t="shared" si="26"/>
        <v>0</v>
      </c>
      <c r="K72" s="5">
        <f t="shared" si="15"/>
        <v>250000</v>
      </c>
      <c r="M72">
        <f t="shared" si="16"/>
        <v>54</v>
      </c>
      <c r="N72" s="5">
        <f t="shared" si="23"/>
        <v>1122.6117195220625</v>
      </c>
      <c r="O72" s="5">
        <f t="shared" si="24"/>
        <v>663.4971627991098</v>
      </c>
      <c r="P72" s="5">
        <f t="shared" si="9"/>
        <v>459.11455672295267</v>
      </c>
      <c r="Q72" s="5">
        <f t="shared" si="17"/>
        <v>227025.62697440037</v>
      </c>
      <c r="S72">
        <f t="shared" si="18"/>
        <v>54</v>
      </c>
      <c r="T72" s="5">
        <f t="shared" si="5"/>
        <v>1122.6117195220625</v>
      </c>
      <c r="U72" s="5">
        <f t="shared" si="6"/>
        <v>663.4971627991098</v>
      </c>
      <c r="V72" s="5">
        <f t="shared" si="10"/>
        <v>459.11455672295267</v>
      </c>
      <c r="W72" s="5">
        <f t="shared" si="19"/>
        <v>227025.62697440037</v>
      </c>
    </row>
    <row r="73" spans="1:23" ht="12">
      <c r="A73">
        <f t="shared" si="11"/>
        <v>55</v>
      </c>
      <c r="B73" s="5">
        <f t="shared" si="20"/>
        <v>3359.9626576654937</v>
      </c>
      <c r="C73" s="5">
        <f t="shared" si="25"/>
        <v>281.10937538619777</v>
      </c>
      <c r="D73" s="5">
        <f t="shared" si="12"/>
        <v>3078.853282279296</v>
      </c>
      <c r="E73" s="5">
        <f t="shared" si="13"/>
        <v>93301.5039929885</v>
      </c>
      <c r="G73">
        <f t="shared" si="14"/>
        <v>55</v>
      </c>
      <c r="H73" s="5">
        <f t="shared" si="21"/>
        <v>729.1666666666666</v>
      </c>
      <c r="I73" s="5">
        <f t="shared" si="22"/>
        <v>729.1666666666666</v>
      </c>
      <c r="J73" s="5">
        <f t="shared" si="26"/>
        <v>0</v>
      </c>
      <c r="K73" s="5">
        <f t="shared" si="15"/>
        <v>250000</v>
      </c>
      <c r="M73">
        <f t="shared" si="16"/>
        <v>55</v>
      </c>
      <c r="N73" s="5">
        <f t="shared" si="23"/>
        <v>1122.6117195220625</v>
      </c>
      <c r="O73" s="5">
        <f t="shared" si="24"/>
        <v>662.1580786753344</v>
      </c>
      <c r="P73" s="5">
        <f t="shared" si="9"/>
        <v>460.45364084672804</v>
      </c>
      <c r="Q73" s="5">
        <f t="shared" si="17"/>
        <v>226565.17333355363</v>
      </c>
      <c r="S73">
        <f t="shared" si="18"/>
        <v>55</v>
      </c>
      <c r="T73" s="5">
        <f t="shared" si="5"/>
        <v>1122.6117195220625</v>
      </c>
      <c r="U73" s="5">
        <f t="shared" si="6"/>
        <v>662.1580786753344</v>
      </c>
      <c r="V73" s="5">
        <f t="shared" si="10"/>
        <v>460.45364084672804</v>
      </c>
      <c r="W73" s="5">
        <f t="shared" si="19"/>
        <v>226565.17333355363</v>
      </c>
    </row>
    <row r="74" spans="1:23" ht="12">
      <c r="A74">
        <f t="shared" si="11"/>
        <v>56</v>
      </c>
      <c r="B74" s="5">
        <f t="shared" si="20"/>
        <v>3359.9626576654937</v>
      </c>
      <c r="C74" s="5">
        <f t="shared" si="25"/>
        <v>272.12938664621646</v>
      </c>
      <c r="D74" s="5">
        <f t="shared" si="12"/>
        <v>3087.833271019277</v>
      </c>
      <c r="E74" s="5">
        <f t="shared" si="13"/>
        <v>90213.67072196922</v>
      </c>
      <c r="G74">
        <f t="shared" si="14"/>
        <v>56</v>
      </c>
      <c r="H74" s="5">
        <f t="shared" si="21"/>
        <v>729.1666666666666</v>
      </c>
      <c r="I74" s="5">
        <f t="shared" si="22"/>
        <v>729.1666666666666</v>
      </c>
      <c r="J74" s="5">
        <f t="shared" si="26"/>
        <v>0</v>
      </c>
      <c r="K74" s="5">
        <f t="shared" si="15"/>
        <v>250000</v>
      </c>
      <c r="M74">
        <f t="shared" si="16"/>
        <v>56</v>
      </c>
      <c r="N74" s="5">
        <f t="shared" si="23"/>
        <v>1122.6117195220625</v>
      </c>
      <c r="O74" s="5">
        <f t="shared" si="24"/>
        <v>660.8150888895315</v>
      </c>
      <c r="P74" s="5">
        <f t="shared" si="9"/>
        <v>461.796630632531</v>
      </c>
      <c r="Q74" s="5">
        <f t="shared" si="17"/>
        <v>226103.3767029211</v>
      </c>
      <c r="S74">
        <f t="shared" si="18"/>
        <v>56</v>
      </c>
      <c r="T74" s="5">
        <f t="shared" si="5"/>
        <v>1122.6117195220625</v>
      </c>
      <c r="U74" s="5">
        <f t="shared" si="6"/>
        <v>660.8150888895315</v>
      </c>
      <c r="V74" s="5">
        <f t="shared" si="10"/>
        <v>461.796630632531</v>
      </c>
      <c r="W74" s="5">
        <f t="shared" si="19"/>
        <v>226103.3767029211</v>
      </c>
    </row>
    <row r="75" spans="1:23" ht="12">
      <c r="A75">
        <f t="shared" si="11"/>
        <v>57</v>
      </c>
      <c r="B75" s="5">
        <f t="shared" si="20"/>
        <v>3359.9626576654937</v>
      </c>
      <c r="C75" s="5">
        <f t="shared" si="25"/>
        <v>263.12320627241024</v>
      </c>
      <c r="D75" s="5">
        <f t="shared" si="12"/>
        <v>3096.8394513930834</v>
      </c>
      <c r="E75" s="5">
        <f t="shared" si="13"/>
        <v>87116.83127057613</v>
      </c>
      <c r="G75">
        <f t="shared" si="14"/>
        <v>57</v>
      </c>
      <c r="H75" s="5">
        <f t="shared" si="21"/>
        <v>729.1666666666666</v>
      </c>
      <c r="I75" s="5">
        <f t="shared" si="22"/>
        <v>729.1666666666666</v>
      </c>
      <c r="J75" s="5">
        <f t="shared" si="26"/>
        <v>0</v>
      </c>
      <c r="K75" s="5">
        <f t="shared" si="15"/>
        <v>250000</v>
      </c>
      <c r="M75">
        <f t="shared" si="16"/>
        <v>57</v>
      </c>
      <c r="N75" s="5">
        <f t="shared" si="23"/>
        <v>1122.6117195220625</v>
      </c>
      <c r="O75" s="5">
        <f t="shared" si="24"/>
        <v>659.4681820501866</v>
      </c>
      <c r="P75" s="5">
        <f t="shared" si="9"/>
        <v>463.1435374718759</v>
      </c>
      <c r="Q75" s="5">
        <f t="shared" si="17"/>
        <v>225640.2331654492</v>
      </c>
      <c r="S75">
        <f t="shared" si="18"/>
        <v>57</v>
      </c>
      <c r="T75" s="5">
        <f t="shared" si="5"/>
        <v>1122.6117195220625</v>
      </c>
      <c r="U75" s="5">
        <f t="shared" si="6"/>
        <v>659.4681820501866</v>
      </c>
      <c r="V75" s="5">
        <f t="shared" si="10"/>
        <v>463.1435374718759</v>
      </c>
      <c r="W75" s="5">
        <f t="shared" si="19"/>
        <v>225640.2331654492</v>
      </c>
    </row>
    <row r="76" spans="1:23" ht="12">
      <c r="A76">
        <f t="shared" si="11"/>
        <v>58</v>
      </c>
      <c r="B76" s="5">
        <f t="shared" si="20"/>
        <v>3359.9626576654937</v>
      </c>
      <c r="C76" s="5">
        <f t="shared" si="25"/>
        <v>254.09075787251376</v>
      </c>
      <c r="D76" s="5">
        <f t="shared" si="12"/>
        <v>3105.87189979298</v>
      </c>
      <c r="E76" s="5">
        <f t="shared" si="13"/>
        <v>84010.95937078315</v>
      </c>
      <c r="G76">
        <f t="shared" si="14"/>
        <v>58</v>
      </c>
      <c r="H76" s="5">
        <f t="shared" si="21"/>
        <v>729.1666666666666</v>
      </c>
      <c r="I76" s="5">
        <f t="shared" si="22"/>
        <v>729.1666666666666</v>
      </c>
      <c r="J76" s="5">
        <f t="shared" si="26"/>
        <v>0</v>
      </c>
      <c r="K76" s="5">
        <f t="shared" si="15"/>
        <v>250000</v>
      </c>
      <c r="M76">
        <f t="shared" si="16"/>
        <v>58</v>
      </c>
      <c r="N76" s="5">
        <f t="shared" si="23"/>
        <v>1122.6117195220625</v>
      </c>
      <c r="O76" s="5">
        <f t="shared" si="24"/>
        <v>658.1173467325602</v>
      </c>
      <c r="P76" s="5">
        <f t="shared" si="9"/>
        <v>464.4943727895022</v>
      </c>
      <c r="Q76" s="5">
        <f t="shared" si="17"/>
        <v>225175.7387926597</v>
      </c>
      <c r="S76">
        <f t="shared" si="18"/>
        <v>58</v>
      </c>
      <c r="T76" s="5">
        <f t="shared" si="5"/>
        <v>1122.6117195220625</v>
      </c>
      <c r="U76" s="5">
        <f t="shared" si="6"/>
        <v>658.1173467325602</v>
      </c>
      <c r="V76" s="5">
        <f t="shared" si="10"/>
        <v>464.4943727895022</v>
      </c>
      <c r="W76" s="5">
        <f t="shared" si="19"/>
        <v>225175.7387926597</v>
      </c>
    </row>
    <row r="77" spans="1:23" ht="12">
      <c r="A77">
        <f t="shared" si="11"/>
        <v>59</v>
      </c>
      <c r="B77" s="5">
        <f t="shared" si="20"/>
        <v>3359.9626576654937</v>
      </c>
      <c r="C77" s="5">
        <f t="shared" si="25"/>
        <v>245.03196483145086</v>
      </c>
      <c r="D77" s="5">
        <f t="shared" si="12"/>
        <v>3114.930692834043</v>
      </c>
      <c r="E77" s="5">
        <f t="shared" si="13"/>
        <v>80896.02867794911</v>
      </c>
      <c r="G77">
        <f t="shared" si="14"/>
        <v>59</v>
      </c>
      <c r="H77" s="5">
        <f t="shared" si="21"/>
        <v>729.1666666666666</v>
      </c>
      <c r="I77" s="5">
        <f t="shared" si="22"/>
        <v>729.1666666666666</v>
      </c>
      <c r="J77" s="5">
        <f t="shared" si="26"/>
        <v>0</v>
      </c>
      <c r="K77" s="5">
        <f t="shared" si="15"/>
        <v>250000</v>
      </c>
      <c r="M77">
        <f t="shared" si="16"/>
        <v>59</v>
      </c>
      <c r="N77" s="5">
        <f t="shared" si="23"/>
        <v>1122.6117195220625</v>
      </c>
      <c r="O77" s="5">
        <f t="shared" si="24"/>
        <v>656.7625714785908</v>
      </c>
      <c r="P77" s="5">
        <f t="shared" si="9"/>
        <v>465.8491480434717</v>
      </c>
      <c r="Q77" s="5">
        <f t="shared" si="17"/>
        <v>224709.88964461623</v>
      </c>
      <c r="S77">
        <f t="shared" si="18"/>
        <v>59</v>
      </c>
      <c r="T77" s="5">
        <f t="shared" si="5"/>
        <v>1122.6117195220625</v>
      </c>
      <c r="U77" s="5">
        <f t="shared" si="6"/>
        <v>656.7625714785908</v>
      </c>
      <c r="V77" s="5">
        <f t="shared" si="10"/>
        <v>465.8491480434717</v>
      </c>
      <c r="W77" s="5">
        <f t="shared" si="19"/>
        <v>224709.88964461623</v>
      </c>
    </row>
    <row r="78" spans="1:23" ht="12">
      <c r="A78">
        <f t="shared" si="11"/>
        <v>60</v>
      </c>
      <c r="B78" s="5">
        <f t="shared" si="20"/>
        <v>3359.9626576654937</v>
      </c>
      <c r="C78" s="5">
        <f t="shared" si="25"/>
        <v>235.94675031068493</v>
      </c>
      <c r="D78" s="5">
        <f t="shared" si="12"/>
        <v>3124.015907354809</v>
      </c>
      <c r="E78" s="5">
        <f t="shared" si="13"/>
        <v>77772.0127705943</v>
      </c>
      <c r="G78">
        <f t="shared" si="14"/>
        <v>60</v>
      </c>
      <c r="H78" s="5">
        <f t="shared" si="21"/>
        <v>729.1666666666666</v>
      </c>
      <c r="I78" s="5">
        <f t="shared" si="22"/>
        <v>729.1666666666666</v>
      </c>
      <c r="J78" s="5">
        <f t="shared" si="26"/>
        <v>0</v>
      </c>
      <c r="K78" s="5">
        <f t="shared" si="15"/>
        <v>250000</v>
      </c>
      <c r="M78">
        <f t="shared" si="16"/>
        <v>60</v>
      </c>
      <c r="N78" s="5">
        <f t="shared" si="23"/>
        <v>1122.6117195220625</v>
      </c>
      <c r="O78" s="5">
        <f t="shared" si="24"/>
        <v>655.4038447967974</v>
      </c>
      <c r="P78" s="5">
        <f t="shared" si="9"/>
        <v>467.207874725265</v>
      </c>
      <c r="Q78" s="5">
        <f t="shared" si="17"/>
        <v>224242.68176989097</v>
      </c>
      <c r="S78">
        <f t="shared" si="18"/>
        <v>60</v>
      </c>
      <c r="T78" s="5">
        <f t="shared" si="5"/>
        <v>1122.6117195220625</v>
      </c>
      <c r="U78" s="5">
        <f t="shared" si="6"/>
        <v>655.4038447967974</v>
      </c>
      <c r="V78" s="5">
        <f t="shared" si="10"/>
        <v>467.207874725265</v>
      </c>
      <c r="W78" s="5">
        <f t="shared" si="19"/>
        <v>224242.68176989097</v>
      </c>
    </row>
    <row r="79" spans="1:23" ht="12">
      <c r="A79">
        <f t="shared" si="11"/>
        <v>61</v>
      </c>
      <c r="B79" s="5">
        <f t="shared" si="20"/>
        <v>3359.9626576654937</v>
      </c>
      <c r="C79" s="5">
        <f t="shared" si="25"/>
        <v>226.83503724756676</v>
      </c>
      <c r="D79" s="5">
        <f t="shared" si="12"/>
        <v>3133.127620417927</v>
      </c>
      <c r="E79" s="5">
        <f t="shared" si="13"/>
        <v>74638.88515017637</v>
      </c>
      <c r="G79">
        <f t="shared" si="14"/>
        <v>61</v>
      </c>
      <c r="H79" s="5">
        <f t="shared" si="21"/>
        <v>729.1666666666666</v>
      </c>
      <c r="I79" s="5">
        <f t="shared" si="22"/>
        <v>729.1666666666666</v>
      </c>
      <c r="J79" s="5">
        <f t="shared" si="26"/>
        <v>0</v>
      </c>
      <c r="K79" s="5">
        <f t="shared" si="15"/>
        <v>250000</v>
      </c>
      <c r="M79">
        <f t="shared" si="16"/>
        <v>61</v>
      </c>
      <c r="N79" s="5">
        <f t="shared" si="23"/>
        <v>1122.6117195220625</v>
      </c>
      <c r="O79" s="5">
        <f t="shared" si="24"/>
        <v>654.041155162182</v>
      </c>
      <c r="P79" s="5">
        <f t="shared" si="9"/>
        <v>468.57056435988045</v>
      </c>
      <c r="Q79" s="5">
        <f t="shared" si="17"/>
        <v>223774.11120553108</v>
      </c>
      <c r="S79">
        <f t="shared" si="18"/>
        <v>61</v>
      </c>
      <c r="T79" s="5">
        <f t="shared" si="5"/>
        <v>1122.6117195220625</v>
      </c>
      <c r="U79" s="5">
        <f t="shared" si="6"/>
        <v>654.041155162182</v>
      </c>
      <c r="V79" s="5">
        <f t="shared" si="10"/>
        <v>468.57056435988045</v>
      </c>
      <c r="W79" s="5">
        <f t="shared" si="19"/>
        <v>223774.11120553108</v>
      </c>
    </row>
    <row r="80" spans="1:23" ht="12">
      <c r="A80">
        <f t="shared" si="11"/>
        <v>62</v>
      </c>
      <c r="B80" s="5">
        <f t="shared" si="20"/>
        <v>3359.9626576654937</v>
      </c>
      <c r="C80" s="5">
        <f t="shared" si="25"/>
        <v>217.6967483546811</v>
      </c>
      <c r="D80" s="5">
        <f t="shared" si="12"/>
        <v>3142.2659093108127</v>
      </c>
      <c r="E80" s="5">
        <f t="shared" si="13"/>
        <v>71496.61924086556</v>
      </c>
      <c r="G80">
        <f t="shared" si="14"/>
        <v>62</v>
      </c>
      <c r="H80" s="5">
        <f t="shared" si="21"/>
        <v>729.1666666666666</v>
      </c>
      <c r="I80" s="5">
        <f t="shared" si="22"/>
        <v>729.1666666666666</v>
      </c>
      <c r="J80" s="5">
        <f t="shared" si="26"/>
        <v>0</v>
      </c>
      <c r="K80" s="5">
        <f t="shared" si="15"/>
        <v>250000</v>
      </c>
      <c r="M80">
        <f t="shared" si="16"/>
        <v>62</v>
      </c>
      <c r="N80" s="5">
        <f t="shared" si="23"/>
        <v>1122.6117195220625</v>
      </c>
      <c r="O80" s="5">
        <f t="shared" si="24"/>
        <v>652.6744910161324</v>
      </c>
      <c r="P80" s="5">
        <f t="shared" si="9"/>
        <v>469.9372285059301</v>
      </c>
      <c r="Q80" s="5">
        <f t="shared" si="17"/>
        <v>223304.17397702514</v>
      </c>
      <c r="S80">
        <f t="shared" si="18"/>
        <v>62</v>
      </c>
      <c r="T80" s="5">
        <f t="shared" si="5"/>
        <v>1122.6117195220625</v>
      </c>
      <c r="U80" s="5">
        <f t="shared" si="6"/>
        <v>652.6744910161324</v>
      </c>
      <c r="V80" s="5">
        <f t="shared" si="10"/>
        <v>469.9372285059301</v>
      </c>
      <c r="W80" s="5">
        <f t="shared" si="19"/>
        <v>223304.17397702514</v>
      </c>
    </row>
    <row r="81" spans="1:23" ht="12">
      <c r="A81">
        <f t="shared" si="11"/>
        <v>63</v>
      </c>
      <c r="B81" s="5">
        <f t="shared" si="20"/>
        <v>3359.9626576654937</v>
      </c>
      <c r="C81" s="5">
        <f t="shared" si="25"/>
        <v>208.53180611919126</v>
      </c>
      <c r="D81" s="5">
        <f t="shared" si="12"/>
        <v>3151.4308515463026</v>
      </c>
      <c r="E81" s="5">
        <f t="shared" si="13"/>
        <v>68345.18838931926</v>
      </c>
      <c r="G81">
        <f t="shared" si="14"/>
        <v>63</v>
      </c>
      <c r="H81" s="5">
        <f t="shared" si="21"/>
        <v>729.1666666666666</v>
      </c>
      <c r="I81" s="5">
        <f t="shared" si="22"/>
        <v>729.1666666666666</v>
      </c>
      <c r="J81" s="5">
        <f t="shared" si="26"/>
        <v>0</v>
      </c>
      <c r="K81" s="5">
        <f t="shared" si="15"/>
        <v>250000</v>
      </c>
      <c r="M81">
        <f t="shared" si="16"/>
        <v>63</v>
      </c>
      <c r="N81" s="5">
        <f t="shared" si="23"/>
        <v>1122.6117195220625</v>
      </c>
      <c r="O81" s="5">
        <f t="shared" si="24"/>
        <v>651.3038407663233</v>
      </c>
      <c r="P81" s="5">
        <f t="shared" si="9"/>
        <v>471.3078787557391</v>
      </c>
      <c r="Q81" s="5">
        <f t="shared" si="17"/>
        <v>222832.8660982694</v>
      </c>
      <c r="S81">
        <f t="shared" si="18"/>
        <v>63</v>
      </c>
      <c r="T81" s="5">
        <f t="shared" si="5"/>
        <v>1122.6117195220625</v>
      </c>
      <c r="U81" s="5">
        <f t="shared" si="6"/>
        <v>651.3038407663233</v>
      </c>
      <c r="V81" s="5">
        <f t="shared" si="10"/>
        <v>471.3078787557391</v>
      </c>
      <c r="W81" s="5">
        <f t="shared" si="19"/>
        <v>222832.8660982694</v>
      </c>
    </row>
    <row r="82" spans="1:23" ht="12">
      <c r="A82">
        <f t="shared" si="11"/>
        <v>64</v>
      </c>
      <c r="B82" s="5">
        <f t="shared" si="20"/>
        <v>3359.9626576654937</v>
      </c>
      <c r="C82" s="5">
        <f t="shared" si="25"/>
        <v>199.3401328021812</v>
      </c>
      <c r="D82" s="5">
        <f t="shared" si="12"/>
        <v>3160.6225248633127</v>
      </c>
      <c r="E82" s="5">
        <f t="shared" si="13"/>
        <v>65184.565864455944</v>
      </c>
      <c r="G82">
        <f t="shared" si="14"/>
        <v>64</v>
      </c>
      <c r="H82" s="5">
        <f t="shared" si="21"/>
        <v>729.1666666666666</v>
      </c>
      <c r="I82" s="5">
        <f t="shared" si="22"/>
        <v>729.1666666666666</v>
      </c>
      <c r="J82" s="5">
        <f t="shared" si="26"/>
        <v>0</v>
      </c>
      <c r="K82" s="5">
        <f t="shared" si="15"/>
        <v>250000</v>
      </c>
      <c r="M82">
        <f t="shared" si="16"/>
        <v>64</v>
      </c>
      <c r="N82" s="5">
        <f t="shared" si="23"/>
        <v>1122.6117195220625</v>
      </c>
      <c r="O82" s="5">
        <f t="shared" si="24"/>
        <v>649.9291927866192</v>
      </c>
      <c r="P82" s="5">
        <f t="shared" si="9"/>
        <v>472.6825267354433</v>
      </c>
      <c r="Q82" s="5">
        <f t="shared" si="17"/>
        <v>222360.18357153397</v>
      </c>
      <c r="S82">
        <f t="shared" si="18"/>
        <v>64</v>
      </c>
      <c r="T82" s="5">
        <f t="shared" si="5"/>
        <v>1122.6117195220625</v>
      </c>
      <c r="U82" s="5">
        <f t="shared" si="6"/>
        <v>649.9291927866192</v>
      </c>
      <c r="V82" s="5">
        <f t="shared" si="10"/>
        <v>472.6825267354433</v>
      </c>
      <c r="W82" s="5">
        <f t="shared" si="19"/>
        <v>222360.18357153397</v>
      </c>
    </row>
    <row r="83" spans="1:23" ht="12">
      <c r="A83">
        <f t="shared" si="11"/>
        <v>65</v>
      </c>
      <c r="B83" s="5">
        <f aca="true" t="shared" si="27" ref="B83:B102">+PaymentAmortized</f>
        <v>3359.9626576654937</v>
      </c>
      <c r="C83" s="5">
        <f t="shared" si="25"/>
        <v>190.12165043799652</v>
      </c>
      <c r="D83" s="5">
        <f t="shared" si="12"/>
        <v>3169.8410072274974</v>
      </c>
      <c r="E83" s="5">
        <f t="shared" si="13"/>
        <v>62014.724857228444</v>
      </c>
      <c r="G83">
        <f t="shared" si="14"/>
        <v>65</v>
      </c>
      <c r="H83" s="5">
        <f aca="true" t="shared" si="28" ref="H83:H102">+PaymentInterestOnly</f>
        <v>729.1666666666666</v>
      </c>
      <c r="I83" s="5">
        <f aca="true" t="shared" si="29" ref="I83:I102">+(K82*InterestRate)/12</f>
        <v>729.1666666666666</v>
      </c>
      <c r="J83" s="5">
        <f t="shared" si="26"/>
        <v>0</v>
      </c>
      <c r="K83" s="5">
        <f t="shared" si="15"/>
        <v>250000</v>
      </c>
      <c r="M83">
        <f t="shared" si="16"/>
        <v>65</v>
      </c>
      <c r="N83" s="5">
        <f aca="true" t="shared" si="30" ref="N83:N102">+PaymentFirst7Years</f>
        <v>1122.6117195220625</v>
      </c>
      <c r="O83" s="5">
        <f aca="true" t="shared" si="31" ref="O83:O102">+Q82*InterestRate/12</f>
        <v>648.5505354169742</v>
      </c>
      <c r="P83" s="5">
        <f t="shared" si="9"/>
        <v>474.0611841050883</v>
      </c>
      <c r="Q83" s="5">
        <f t="shared" si="17"/>
        <v>221886.12238742888</v>
      </c>
      <c r="S83">
        <f t="shared" si="18"/>
        <v>65</v>
      </c>
      <c r="T83" s="5">
        <f aca="true" t="shared" si="32" ref="T83:T102">+PaymentFirst7Years</f>
        <v>1122.6117195220625</v>
      </c>
      <c r="U83" s="5">
        <f aca="true" t="shared" si="33" ref="U83:U102">+W82*InterestRate/12</f>
        <v>648.5505354169742</v>
      </c>
      <c r="V83" s="5">
        <f t="shared" si="10"/>
        <v>474.0611841050883</v>
      </c>
      <c r="W83" s="5">
        <f t="shared" si="19"/>
        <v>221886.12238742888</v>
      </c>
    </row>
    <row r="84" spans="1:23" ht="12">
      <c r="A84">
        <f t="shared" si="11"/>
        <v>66</v>
      </c>
      <c r="B84" s="5">
        <f t="shared" si="27"/>
        <v>3359.9626576654937</v>
      </c>
      <c r="C84" s="5">
        <f aca="true" t="shared" si="34" ref="C84:C102">+E83*InterestRate/12</f>
        <v>180.876280833583</v>
      </c>
      <c r="D84" s="5">
        <f t="shared" si="12"/>
        <v>3179.0863768319105</v>
      </c>
      <c r="E84" s="5">
        <f t="shared" si="13"/>
        <v>58835.638480396534</v>
      </c>
      <c r="G84">
        <f t="shared" si="14"/>
        <v>66</v>
      </c>
      <c r="H84" s="5">
        <f t="shared" si="28"/>
        <v>729.1666666666666</v>
      </c>
      <c r="I84" s="5">
        <f t="shared" si="29"/>
        <v>729.1666666666666</v>
      </c>
      <c r="J84" s="5">
        <f aca="true" t="shared" si="35" ref="J84:J102">+(L83*InterestRate)/12</f>
        <v>0</v>
      </c>
      <c r="K84" s="5">
        <f t="shared" si="15"/>
        <v>250000</v>
      </c>
      <c r="M84">
        <f t="shared" si="16"/>
        <v>66</v>
      </c>
      <c r="N84" s="5">
        <f t="shared" si="30"/>
        <v>1122.6117195220625</v>
      </c>
      <c r="O84" s="5">
        <f t="shared" si="31"/>
        <v>647.1678569633343</v>
      </c>
      <c r="P84" s="5">
        <f aca="true" t="shared" si="36" ref="P84:P157">+N84-O84</f>
        <v>475.44386255872814</v>
      </c>
      <c r="Q84" s="5">
        <f t="shared" si="17"/>
        <v>221410.67852487016</v>
      </c>
      <c r="S84">
        <f t="shared" si="18"/>
        <v>66</v>
      </c>
      <c r="T84" s="5">
        <f t="shared" si="32"/>
        <v>1122.6117195220625</v>
      </c>
      <c r="U84" s="5">
        <f t="shared" si="33"/>
        <v>647.1678569633343</v>
      </c>
      <c r="V84" s="5">
        <f aca="true" t="shared" si="37" ref="V84:V102">+T84-U84</f>
        <v>475.44386255872814</v>
      </c>
      <c r="W84" s="5">
        <f t="shared" si="19"/>
        <v>221410.67852487016</v>
      </c>
    </row>
    <row r="85" spans="1:23" ht="12">
      <c r="A85">
        <f aca="true" t="shared" si="38" ref="A85:A102">+A84+1</f>
        <v>67</v>
      </c>
      <c r="B85" s="5">
        <f t="shared" si="27"/>
        <v>3359.9626576654937</v>
      </c>
      <c r="C85" s="5">
        <f t="shared" si="34"/>
        <v>171.60394556782322</v>
      </c>
      <c r="D85" s="5">
        <f aca="true" t="shared" si="39" ref="D85:D102">+B85-C85</f>
        <v>3188.3587120976704</v>
      </c>
      <c r="E85" s="5">
        <f aca="true" t="shared" si="40" ref="E85:E102">+E84-D85</f>
        <v>55647.27976829886</v>
      </c>
      <c r="G85">
        <f aca="true" t="shared" si="41" ref="G85:G102">+G84+1</f>
        <v>67</v>
      </c>
      <c r="H85" s="5">
        <f t="shared" si="28"/>
        <v>729.1666666666666</v>
      </c>
      <c r="I85" s="5">
        <f t="shared" si="29"/>
        <v>729.1666666666666</v>
      </c>
      <c r="J85" s="5">
        <f t="shared" si="35"/>
        <v>0</v>
      </c>
      <c r="K85" s="5">
        <f aca="true" t="shared" si="42" ref="K85:K102">+K84-J85</f>
        <v>250000</v>
      </c>
      <c r="M85">
        <f aca="true" t="shared" si="43" ref="M85:M102">+M84+1</f>
        <v>67</v>
      </c>
      <c r="N85" s="5">
        <f t="shared" si="30"/>
        <v>1122.6117195220625</v>
      </c>
      <c r="O85" s="5">
        <f t="shared" si="31"/>
        <v>645.781145697538</v>
      </c>
      <c r="P85" s="5">
        <f t="shared" si="36"/>
        <v>476.83057382452444</v>
      </c>
      <c r="Q85" s="5">
        <f aca="true" t="shared" si="44" ref="Q85:Q102">+Q84-P85</f>
        <v>220933.84795104564</v>
      </c>
      <c r="S85">
        <f aca="true" t="shared" si="45" ref="S85:S102">+S84+1</f>
        <v>67</v>
      </c>
      <c r="T85" s="5">
        <f t="shared" si="32"/>
        <v>1122.6117195220625</v>
      </c>
      <c r="U85" s="5">
        <f t="shared" si="33"/>
        <v>645.781145697538</v>
      </c>
      <c r="V85" s="5">
        <f t="shared" si="37"/>
        <v>476.83057382452444</v>
      </c>
      <c r="W85" s="5">
        <f aca="true" t="shared" si="46" ref="W85:W102">+W84-V85</f>
        <v>220933.84795104564</v>
      </c>
    </row>
    <row r="86" spans="1:23" ht="12">
      <c r="A86">
        <f t="shared" si="38"/>
        <v>68</v>
      </c>
      <c r="B86" s="5">
        <f t="shared" si="27"/>
        <v>3359.9626576654937</v>
      </c>
      <c r="C86" s="5">
        <f t="shared" si="34"/>
        <v>162.30456599087168</v>
      </c>
      <c r="D86" s="5">
        <f t="shared" si="39"/>
        <v>3197.658091674622</v>
      </c>
      <c r="E86" s="5">
        <f t="shared" si="40"/>
        <v>52449.621676624236</v>
      </c>
      <c r="G86">
        <f t="shared" si="41"/>
        <v>68</v>
      </c>
      <c r="H86" s="5">
        <f t="shared" si="28"/>
        <v>729.1666666666666</v>
      </c>
      <c r="I86" s="5">
        <f t="shared" si="29"/>
        <v>729.1666666666666</v>
      </c>
      <c r="J86" s="5">
        <f t="shared" si="35"/>
        <v>0</v>
      </c>
      <c r="K86" s="5">
        <f t="shared" si="42"/>
        <v>250000</v>
      </c>
      <c r="M86">
        <f t="shared" si="43"/>
        <v>68</v>
      </c>
      <c r="N86" s="5">
        <f t="shared" si="30"/>
        <v>1122.6117195220625</v>
      </c>
      <c r="O86" s="5">
        <f t="shared" si="31"/>
        <v>644.3903898572165</v>
      </c>
      <c r="P86" s="5">
        <f t="shared" si="36"/>
        <v>478.22132966484594</v>
      </c>
      <c r="Q86" s="5">
        <f t="shared" si="44"/>
        <v>220455.6266213808</v>
      </c>
      <c r="S86">
        <f t="shared" si="45"/>
        <v>68</v>
      </c>
      <c r="T86" s="5">
        <f t="shared" si="32"/>
        <v>1122.6117195220625</v>
      </c>
      <c r="U86" s="5">
        <f t="shared" si="33"/>
        <v>644.3903898572165</v>
      </c>
      <c r="V86" s="5">
        <f t="shared" si="37"/>
        <v>478.22132966484594</v>
      </c>
      <c r="W86" s="5">
        <f t="shared" si="46"/>
        <v>220455.6266213808</v>
      </c>
    </row>
    <row r="87" spans="1:23" ht="12">
      <c r="A87">
        <f t="shared" si="38"/>
        <v>69</v>
      </c>
      <c r="B87" s="5">
        <f t="shared" si="27"/>
        <v>3359.9626576654937</v>
      </c>
      <c r="C87" s="5">
        <f t="shared" si="34"/>
        <v>152.97806322348737</v>
      </c>
      <c r="D87" s="5">
        <f t="shared" si="39"/>
        <v>3206.9845944420063</v>
      </c>
      <c r="E87" s="5">
        <f t="shared" si="40"/>
        <v>49242.63708218223</v>
      </c>
      <c r="G87">
        <f t="shared" si="41"/>
        <v>69</v>
      </c>
      <c r="H87" s="5">
        <f t="shared" si="28"/>
        <v>729.1666666666666</v>
      </c>
      <c r="I87" s="5">
        <f t="shared" si="29"/>
        <v>729.1666666666666</v>
      </c>
      <c r="J87" s="5">
        <f t="shared" si="35"/>
        <v>0</v>
      </c>
      <c r="K87" s="5">
        <f t="shared" si="42"/>
        <v>250000</v>
      </c>
      <c r="M87">
        <f t="shared" si="43"/>
        <v>69</v>
      </c>
      <c r="N87" s="5">
        <f t="shared" si="30"/>
        <v>1122.6117195220625</v>
      </c>
      <c r="O87" s="5">
        <f t="shared" si="31"/>
        <v>642.9955776456941</v>
      </c>
      <c r="P87" s="5">
        <f t="shared" si="36"/>
        <v>479.6161418763684</v>
      </c>
      <c r="Q87" s="5">
        <f t="shared" si="44"/>
        <v>219976.01047950442</v>
      </c>
      <c r="S87">
        <f t="shared" si="45"/>
        <v>69</v>
      </c>
      <c r="T87" s="5">
        <f t="shared" si="32"/>
        <v>1122.6117195220625</v>
      </c>
      <c r="U87" s="5">
        <f t="shared" si="33"/>
        <v>642.9955776456941</v>
      </c>
      <c r="V87" s="5">
        <f t="shared" si="37"/>
        <v>479.6161418763684</v>
      </c>
      <c r="W87" s="5">
        <f t="shared" si="46"/>
        <v>219976.01047950442</v>
      </c>
    </row>
    <row r="88" spans="1:23" ht="12">
      <c r="A88">
        <f t="shared" si="38"/>
        <v>70</v>
      </c>
      <c r="B88" s="5">
        <f t="shared" si="27"/>
        <v>3359.9626576654937</v>
      </c>
      <c r="C88" s="5">
        <f t="shared" si="34"/>
        <v>143.62435815636485</v>
      </c>
      <c r="D88" s="5">
        <f t="shared" si="39"/>
        <v>3216.338299509129</v>
      </c>
      <c r="E88" s="5">
        <f t="shared" si="40"/>
        <v>46026.2987826731</v>
      </c>
      <c r="G88">
        <f t="shared" si="41"/>
        <v>70</v>
      </c>
      <c r="H88" s="5">
        <f t="shared" si="28"/>
        <v>729.1666666666666</v>
      </c>
      <c r="I88" s="5">
        <f t="shared" si="29"/>
        <v>729.1666666666666</v>
      </c>
      <c r="J88" s="5">
        <f t="shared" si="35"/>
        <v>0</v>
      </c>
      <c r="K88" s="5">
        <f t="shared" si="42"/>
        <v>250000</v>
      </c>
      <c r="M88">
        <f t="shared" si="43"/>
        <v>70</v>
      </c>
      <c r="N88" s="5">
        <f t="shared" si="30"/>
        <v>1122.6117195220625</v>
      </c>
      <c r="O88" s="5">
        <f t="shared" si="31"/>
        <v>641.596697231888</v>
      </c>
      <c r="P88" s="5">
        <f t="shared" si="36"/>
        <v>481.01502229017444</v>
      </c>
      <c r="Q88" s="5">
        <f t="shared" si="44"/>
        <v>219494.99545721425</v>
      </c>
      <c r="S88">
        <f t="shared" si="45"/>
        <v>70</v>
      </c>
      <c r="T88" s="5">
        <f t="shared" si="32"/>
        <v>1122.6117195220625</v>
      </c>
      <c r="U88" s="5">
        <f t="shared" si="33"/>
        <v>641.596697231888</v>
      </c>
      <c r="V88" s="5">
        <f t="shared" si="37"/>
        <v>481.01502229017444</v>
      </c>
      <c r="W88" s="5">
        <f t="shared" si="46"/>
        <v>219494.99545721425</v>
      </c>
    </row>
    <row r="89" spans="1:23" ht="12">
      <c r="A89">
        <f t="shared" si="38"/>
        <v>71</v>
      </c>
      <c r="B89" s="5">
        <f t="shared" si="27"/>
        <v>3359.9626576654937</v>
      </c>
      <c r="C89" s="5">
        <f t="shared" si="34"/>
        <v>134.2433714494632</v>
      </c>
      <c r="D89" s="5">
        <f t="shared" si="39"/>
        <v>3225.7192862160305</v>
      </c>
      <c r="E89" s="5">
        <f t="shared" si="40"/>
        <v>42800.57949645707</v>
      </c>
      <c r="G89">
        <f t="shared" si="41"/>
        <v>71</v>
      </c>
      <c r="H89" s="5">
        <f t="shared" si="28"/>
        <v>729.1666666666666</v>
      </c>
      <c r="I89" s="5">
        <f t="shared" si="29"/>
        <v>729.1666666666666</v>
      </c>
      <c r="J89" s="5">
        <f t="shared" si="35"/>
        <v>0</v>
      </c>
      <c r="K89" s="5">
        <f t="shared" si="42"/>
        <v>250000</v>
      </c>
      <c r="M89">
        <f t="shared" si="43"/>
        <v>71</v>
      </c>
      <c r="N89" s="5">
        <f t="shared" si="30"/>
        <v>1122.6117195220625</v>
      </c>
      <c r="O89" s="5">
        <f t="shared" si="31"/>
        <v>640.1937367502082</v>
      </c>
      <c r="P89" s="5">
        <f t="shared" si="36"/>
        <v>482.4179827718542</v>
      </c>
      <c r="Q89" s="5">
        <f t="shared" si="44"/>
        <v>219012.5774744424</v>
      </c>
      <c r="S89">
        <f t="shared" si="45"/>
        <v>71</v>
      </c>
      <c r="T89" s="5">
        <f t="shared" si="32"/>
        <v>1122.6117195220625</v>
      </c>
      <c r="U89" s="5">
        <f t="shared" si="33"/>
        <v>640.1937367502082</v>
      </c>
      <c r="V89" s="5">
        <f t="shared" si="37"/>
        <v>482.4179827718542</v>
      </c>
      <c r="W89" s="5">
        <f t="shared" si="46"/>
        <v>219012.5774744424</v>
      </c>
    </row>
    <row r="90" spans="1:23" ht="12">
      <c r="A90">
        <f t="shared" si="38"/>
        <v>72</v>
      </c>
      <c r="B90" s="5">
        <f t="shared" si="27"/>
        <v>3359.9626576654937</v>
      </c>
      <c r="C90" s="5">
        <f t="shared" si="34"/>
        <v>124.83502353133314</v>
      </c>
      <c r="D90" s="5">
        <f t="shared" si="39"/>
        <v>3235.1276341341604</v>
      </c>
      <c r="E90" s="5">
        <f t="shared" si="40"/>
        <v>39565.45186232291</v>
      </c>
      <c r="G90">
        <f t="shared" si="41"/>
        <v>72</v>
      </c>
      <c r="H90" s="5">
        <f t="shared" si="28"/>
        <v>729.1666666666666</v>
      </c>
      <c r="I90" s="5">
        <f t="shared" si="29"/>
        <v>729.1666666666666</v>
      </c>
      <c r="J90" s="5">
        <f t="shared" si="35"/>
        <v>0</v>
      </c>
      <c r="K90" s="5">
        <f t="shared" si="42"/>
        <v>250000</v>
      </c>
      <c r="M90">
        <f t="shared" si="43"/>
        <v>72</v>
      </c>
      <c r="N90" s="5">
        <f t="shared" si="30"/>
        <v>1122.6117195220625</v>
      </c>
      <c r="O90" s="5">
        <f t="shared" si="31"/>
        <v>638.7866843004571</v>
      </c>
      <c r="P90" s="5">
        <f t="shared" si="36"/>
        <v>483.8250352216054</v>
      </c>
      <c r="Q90" s="5">
        <f t="shared" si="44"/>
        <v>218528.75243922079</v>
      </c>
      <c r="S90">
        <f t="shared" si="45"/>
        <v>72</v>
      </c>
      <c r="T90" s="5">
        <f t="shared" si="32"/>
        <v>1122.6117195220625</v>
      </c>
      <c r="U90" s="5">
        <f t="shared" si="33"/>
        <v>638.7866843004571</v>
      </c>
      <c r="V90" s="5">
        <f t="shared" si="37"/>
        <v>483.8250352216054</v>
      </c>
      <c r="W90" s="5">
        <f t="shared" si="46"/>
        <v>218528.75243922079</v>
      </c>
    </row>
    <row r="91" spans="1:23" ht="12">
      <c r="A91">
        <f t="shared" si="38"/>
        <v>73</v>
      </c>
      <c r="B91" s="5">
        <f t="shared" si="27"/>
        <v>3359.9626576654937</v>
      </c>
      <c r="C91" s="5">
        <f t="shared" si="34"/>
        <v>115.39923459844182</v>
      </c>
      <c r="D91" s="5">
        <f t="shared" si="39"/>
        <v>3244.5634230670516</v>
      </c>
      <c r="E91" s="5">
        <f t="shared" si="40"/>
        <v>36320.888439255854</v>
      </c>
      <c r="G91">
        <f t="shared" si="41"/>
        <v>73</v>
      </c>
      <c r="H91" s="5">
        <f t="shared" si="28"/>
        <v>729.1666666666666</v>
      </c>
      <c r="I91" s="5">
        <f t="shared" si="29"/>
        <v>729.1666666666666</v>
      </c>
      <c r="J91" s="5">
        <f t="shared" si="35"/>
        <v>0</v>
      </c>
      <c r="K91" s="5">
        <f t="shared" si="42"/>
        <v>250000</v>
      </c>
      <c r="M91">
        <f t="shared" si="43"/>
        <v>73</v>
      </c>
      <c r="N91" s="5">
        <f t="shared" si="30"/>
        <v>1122.6117195220625</v>
      </c>
      <c r="O91" s="5">
        <f t="shared" si="31"/>
        <v>637.3755279477274</v>
      </c>
      <c r="P91" s="5">
        <f t="shared" si="36"/>
        <v>485.23619157433507</v>
      </c>
      <c r="Q91" s="5">
        <f t="shared" si="44"/>
        <v>218043.51624764645</v>
      </c>
      <c r="S91">
        <f t="shared" si="45"/>
        <v>73</v>
      </c>
      <c r="T91" s="5">
        <f t="shared" si="32"/>
        <v>1122.6117195220625</v>
      </c>
      <c r="U91" s="5">
        <f t="shared" si="33"/>
        <v>637.3755279477274</v>
      </c>
      <c r="V91" s="5">
        <f t="shared" si="37"/>
        <v>485.23619157433507</v>
      </c>
      <c r="W91" s="5">
        <f t="shared" si="46"/>
        <v>218043.51624764645</v>
      </c>
    </row>
    <row r="92" spans="1:23" ht="12">
      <c r="A92">
        <f t="shared" si="38"/>
        <v>74</v>
      </c>
      <c r="B92" s="5">
        <f t="shared" si="27"/>
        <v>3359.9626576654937</v>
      </c>
      <c r="C92" s="5">
        <f t="shared" si="34"/>
        <v>105.93592461449624</v>
      </c>
      <c r="D92" s="5">
        <f t="shared" si="39"/>
        <v>3254.0267330509973</v>
      </c>
      <c r="E92" s="5">
        <f t="shared" si="40"/>
        <v>33066.86170620486</v>
      </c>
      <c r="G92">
        <f t="shared" si="41"/>
        <v>74</v>
      </c>
      <c r="H92" s="5">
        <f t="shared" si="28"/>
        <v>729.1666666666666</v>
      </c>
      <c r="I92" s="5">
        <f t="shared" si="29"/>
        <v>729.1666666666666</v>
      </c>
      <c r="J92" s="5">
        <f t="shared" si="35"/>
        <v>0</v>
      </c>
      <c r="K92" s="5">
        <f t="shared" si="42"/>
        <v>250000</v>
      </c>
      <c r="M92">
        <f t="shared" si="43"/>
        <v>74</v>
      </c>
      <c r="N92" s="5">
        <f t="shared" si="30"/>
        <v>1122.6117195220625</v>
      </c>
      <c r="O92" s="5">
        <f t="shared" si="31"/>
        <v>635.9602557223021</v>
      </c>
      <c r="P92" s="5">
        <f t="shared" si="36"/>
        <v>486.65146379976034</v>
      </c>
      <c r="Q92" s="5">
        <f t="shared" si="44"/>
        <v>217556.8647838467</v>
      </c>
      <c r="S92">
        <f t="shared" si="45"/>
        <v>74</v>
      </c>
      <c r="T92" s="5">
        <f t="shared" si="32"/>
        <v>1122.6117195220625</v>
      </c>
      <c r="U92" s="5">
        <f t="shared" si="33"/>
        <v>635.9602557223021</v>
      </c>
      <c r="V92" s="5">
        <f t="shared" si="37"/>
        <v>486.65146379976034</v>
      </c>
      <c r="W92" s="5">
        <f t="shared" si="46"/>
        <v>217556.8647838467</v>
      </c>
    </row>
    <row r="93" spans="1:23" ht="12">
      <c r="A93">
        <f t="shared" si="38"/>
        <v>75</v>
      </c>
      <c r="B93" s="5">
        <f t="shared" si="27"/>
        <v>3359.9626576654937</v>
      </c>
      <c r="C93" s="5">
        <f t="shared" si="34"/>
        <v>96.44501330976418</v>
      </c>
      <c r="D93" s="5">
        <f t="shared" si="39"/>
        <v>3263.5176443557293</v>
      </c>
      <c r="E93" s="5">
        <f t="shared" si="40"/>
        <v>29803.34406184913</v>
      </c>
      <c r="G93">
        <f t="shared" si="41"/>
        <v>75</v>
      </c>
      <c r="H93" s="5">
        <f t="shared" si="28"/>
        <v>729.1666666666666</v>
      </c>
      <c r="I93" s="5">
        <f t="shared" si="29"/>
        <v>729.1666666666666</v>
      </c>
      <c r="J93" s="5">
        <f t="shared" si="35"/>
        <v>0</v>
      </c>
      <c r="K93" s="5">
        <f t="shared" si="42"/>
        <v>250000</v>
      </c>
      <c r="M93">
        <f t="shared" si="43"/>
        <v>75</v>
      </c>
      <c r="N93" s="5">
        <f t="shared" si="30"/>
        <v>1122.6117195220625</v>
      </c>
      <c r="O93" s="5">
        <f t="shared" si="31"/>
        <v>634.5408556195529</v>
      </c>
      <c r="P93" s="5">
        <f t="shared" si="36"/>
        <v>488.0708639025096</v>
      </c>
      <c r="Q93" s="5">
        <f t="shared" si="44"/>
        <v>217068.79391994418</v>
      </c>
      <c r="S93">
        <f t="shared" si="45"/>
        <v>75</v>
      </c>
      <c r="T93" s="5">
        <f t="shared" si="32"/>
        <v>1122.6117195220625</v>
      </c>
      <c r="U93" s="5">
        <f t="shared" si="33"/>
        <v>634.5408556195529</v>
      </c>
      <c r="V93" s="5">
        <f t="shared" si="37"/>
        <v>488.0708639025096</v>
      </c>
      <c r="W93" s="5">
        <f t="shared" si="46"/>
        <v>217068.79391994418</v>
      </c>
    </row>
    <row r="94" spans="1:23" ht="12">
      <c r="A94">
        <f t="shared" si="38"/>
        <v>76</v>
      </c>
      <c r="B94" s="5">
        <f t="shared" si="27"/>
        <v>3359.9626576654937</v>
      </c>
      <c r="C94" s="5">
        <f t="shared" si="34"/>
        <v>86.9264201803933</v>
      </c>
      <c r="D94" s="5">
        <f t="shared" si="39"/>
        <v>3273.0362374851</v>
      </c>
      <c r="E94" s="5">
        <f t="shared" si="40"/>
        <v>26530.30782436403</v>
      </c>
      <c r="G94">
        <f t="shared" si="41"/>
        <v>76</v>
      </c>
      <c r="H94" s="5">
        <f t="shared" si="28"/>
        <v>729.1666666666666</v>
      </c>
      <c r="I94" s="5">
        <f t="shared" si="29"/>
        <v>729.1666666666666</v>
      </c>
      <c r="J94" s="5">
        <f t="shared" si="35"/>
        <v>0</v>
      </c>
      <c r="K94" s="5">
        <f t="shared" si="42"/>
        <v>250000</v>
      </c>
      <c r="M94">
        <f t="shared" si="43"/>
        <v>76</v>
      </c>
      <c r="N94" s="5">
        <f t="shared" si="30"/>
        <v>1122.6117195220625</v>
      </c>
      <c r="O94" s="5">
        <f t="shared" si="31"/>
        <v>633.1173155998373</v>
      </c>
      <c r="P94" s="5">
        <f t="shared" si="36"/>
        <v>489.49440392222516</v>
      </c>
      <c r="Q94" s="5">
        <f t="shared" si="44"/>
        <v>216579.29951602194</v>
      </c>
      <c r="S94">
        <f t="shared" si="45"/>
        <v>76</v>
      </c>
      <c r="T94" s="5">
        <f t="shared" si="32"/>
        <v>1122.6117195220625</v>
      </c>
      <c r="U94" s="5">
        <f t="shared" si="33"/>
        <v>633.1173155998373</v>
      </c>
      <c r="V94" s="5">
        <f t="shared" si="37"/>
        <v>489.49440392222516</v>
      </c>
      <c r="W94" s="5">
        <f t="shared" si="46"/>
        <v>216579.29951602194</v>
      </c>
    </row>
    <row r="95" spans="1:23" ht="12">
      <c r="A95">
        <f t="shared" si="38"/>
        <v>77</v>
      </c>
      <c r="B95" s="5">
        <f t="shared" si="27"/>
        <v>3359.9626576654937</v>
      </c>
      <c r="C95" s="5">
        <f t="shared" si="34"/>
        <v>77.38006448772843</v>
      </c>
      <c r="D95" s="5">
        <f t="shared" si="39"/>
        <v>3282.5825931777654</v>
      </c>
      <c r="E95" s="5">
        <f t="shared" si="40"/>
        <v>23247.725231186265</v>
      </c>
      <c r="G95">
        <f t="shared" si="41"/>
        <v>77</v>
      </c>
      <c r="H95" s="5">
        <f t="shared" si="28"/>
        <v>729.1666666666666</v>
      </c>
      <c r="I95" s="5">
        <f t="shared" si="29"/>
        <v>729.1666666666666</v>
      </c>
      <c r="J95" s="5">
        <f t="shared" si="35"/>
        <v>0</v>
      </c>
      <c r="K95" s="5">
        <f t="shared" si="42"/>
        <v>250000</v>
      </c>
      <c r="M95">
        <f t="shared" si="43"/>
        <v>77</v>
      </c>
      <c r="N95" s="5">
        <f t="shared" si="30"/>
        <v>1122.6117195220625</v>
      </c>
      <c r="O95" s="5">
        <f t="shared" si="31"/>
        <v>631.6896235883975</v>
      </c>
      <c r="P95" s="5">
        <f t="shared" si="36"/>
        <v>490.922095933665</v>
      </c>
      <c r="Q95" s="5">
        <f t="shared" si="44"/>
        <v>216088.37742008828</v>
      </c>
      <c r="S95">
        <f t="shared" si="45"/>
        <v>77</v>
      </c>
      <c r="T95" s="5">
        <f t="shared" si="32"/>
        <v>1122.6117195220625</v>
      </c>
      <c r="U95" s="5">
        <f t="shared" si="33"/>
        <v>631.6896235883975</v>
      </c>
      <c r="V95" s="5">
        <f t="shared" si="37"/>
        <v>490.922095933665</v>
      </c>
      <c r="W95" s="5">
        <f t="shared" si="46"/>
        <v>216088.37742008828</v>
      </c>
    </row>
    <row r="96" spans="1:23" ht="12">
      <c r="A96">
        <f t="shared" si="38"/>
        <v>78</v>
      </c>
      <c r="B96" s="5">
        <f t="shared" si="27"/>
        <v>3359.9626576654937</v>
      </c>
      <c r="C96" s="5">
        <f t="shared" si="34"/>
        <v>67.80586525762662</v>
      </c>
      <c r="D96" s="5">
        <f t="shared" si="39"/>
        <v>3292.156792407867</v>
      </c>
      <c r="E96" s="5">
        <f t="shared" si="40"/>
        <v>19955.5684387784</v>
      </c>
      <c r="G96">
        <f t="shared" si="41"/>
        <v>78</v>
      </c>
      <c r="H96" s="5">
        <f t="shared" si="28"/>
        <v>729.1666666666666</v>
      </c>
      <c r="I96" s="5">
        <f t="shared" si="29"/>
        <v>729.1666666666666</v>
      </c>
      <c r="J96" s="5">
        <f t="shared" si="35"/>
        <v>0</v>
      </c>
      <c r="K96" s="5">
        <f t="shared" si="42"/>
        <v>250000</v>
      </c>
      <c r="M96">
        <f t="shared" si="43"/>
        <v>78</v>
      </c>
      <c r="N96" s="5">
        <f t="shared" si="30"/>
        <v>1122.6117195220625</v>
      </c>
      <c r="O96" s="5">
        <f t="shared" si="31"/>
        <v>630.2577674752575</v>
      </c>
      <c r="P96" s="5">
        <f t="shared" si="36"/>
        <v>492.3539520468049</v>
      </c>
      <c r="Q96" s="5">
        <f t="shared" si="44"/>
        <v>215596.02346804147</v>
      </c>
      <c r="S96">
        <f t="shared" si="45"/>
        <v>78</v>
      </c>
      <c r="T96" s="5">
        <f t="shared" si="32"/>
        <v>1122.6117195220625</v>
      </c>
      <c r="U96" s="5">
        <f t="shared" si="33"/>
        <v>630.2577674752575</v>
      </c>
      <c r="V96" s="5">
        <f t="shared" si="37"/>
        <v>492.3539520468049</v>
      </c>
      <c r="W96" s="5">
        <f t="shared" si="46"/>
        <v>215596.02346804147</v>
      </c>
    </row>
    <row r="97" spans="1:23" ht="12">
      <c r="A97">
        <f t="shared" si="38"/>
        <v>79</v>
      </c>
      <c r="B97" s="5">
        <f t="shared" si="27"/>
        <v>3359.9626576654937</v>
      </c>
      <c r="C97" s="5">
        <f t="shared" si="34"/>
        <v>58.203741279770334</v>
      </c>
      <c r="D97" s="5">
        <f t="shared" si="39"/>
        <v>3301.7589163857233</v>
      </c>
      <c r="E97" s="5">
        <f t="shared" si="40"/>
        <v>16653.809522392676</v>
      </c>
      <c r="G97">
        <f t="shared" si="41"/>
        <v>79</v>
      </c>
      <c r="H97" s="5">
        <f t="shared" si="28"/>
        <v>729.1666666666666</v>
      </c>
      <c r="I97" s="5">
        <f t="shared" si="29"/>
        <v>729.1666666666666</v>
      </c>
      <c r="J97" s="5">
        <f t="shared" si="35"/>
        <v>0</v>
      </c>
      <c r="K97" s="5">
        <f t="shared" si="42"/>
        <v>250000</v>
      </c>
      <c r="M97">
        <f t="shared" si="43"/>
        <v>79</v>
      </c>
      <c r="N97" s="5">
        <f t="shared" si="30"/>
        <v>1122.6117195220625</v>
      </c>
      <c r="O97" s="5">
        <f t="shared" si="31"/>
        <v>628.821735115121</v>
      </c>
      <c r="P97" s="5">
        <f t="shared" si="36"/>
        <v>493.78998440694147</v>
      </c>
      <c r="Q97" s="5">
        <f t="shared" si="44"/>
        <v>215102.23348363454</v>
      </c>
      <c r="S97">
        <f t="shared" si="45"/>
        <v>79</v>
      </c>
      <c r="T97" s="5">
        <f t="shared" si="32"/>
        <v>1122.6117195220625</v>
      </c>
      <c r="U97" s="5">
        <f t="shared" si="33"/>
        <v>628.821735115121</v>
      </c>
      <c r="V97" s="5">
        <f t="shared" si="37"/>
        <v>493.78998440694147</v>
      </c>
      <c r="W97" s="5">
        <f t="shared" si="46"/>
        <v>215102.23348363454</v>
      </c>
    </row>
    <row r="98" spans="1:23" ht="12">
      <c r="A98">
        <f t="shared" si="38"/>
        <v>80</v>
      </c>
      <c r="B98" s="5">
        <f t="shared" si="27"/>
        <v>3359.9626576654937</v>
      </c>
      <c r="C98" s="5">
        <f t="shared" si="34"/>
        <v>48.57361110697864</v>
      </c>
      <c r="D98" s="5">
        <f t="shared" si="39"/>
        <v>3311.389046558515</v>
      </c>
      <c r="E98" s="5">
        <f t="shared" si="40"/>
        <v>13342.42047583416</v>
      </c>
      <c r="G98">
        <f t="shared" si="41"/>
        <v>80</v>
      </c>
      <c r="H98" s="5">
        <f t="shared" si="28"/>
        <v>729.1666666666666</v>
      </c>
      <c r="I98" s="5">
        <f t="shared" si="29"/>
        <v>729.1666666666666</v>
      </c>
      <c r="J98" s="5">
        <f t="shared" si="35"/>
        <v>0</v>
      </c>
      <c r="K98" s="5">
        <f t="shared" si="42"/>
        <v>250000</v>
      </c>
      <c r="M98">
        <f t="shared" si="43"/>
        <v>80</v>
      </c>
      <c r="N98" s="5">
        <f t="shared" si="30"/>
        <v>1122.6117195220625</v>
      </c>
      <c r="O98" s="5">
        <f t="shared" si="31"/>
        <v>627.3815143272675</v>
      </c>
      <c r="P98" s="5">
        <f t="shared" si="36"/>
        <v>495.23020519479496</v>
      </c>
      <c r="Q98" s="5">
        <f t="shared" si="44"/>
        <v>214607.00327843975</v>
      </c>
      <c r="S98">
        <f t="shared" si="45"/>
        <v>80</v>
      </c>
      <c r="T98" s="5">
        <f t="shared" si="32"/>
        <v>1122.6117195220625</v>
      </c>
      <c r="U98" s="5">
        <f t="shared" si="33"/>
        <v>627.3815143272675</v>
      </c>
      <c r="V98" s="5">
        <f t="shared" si="37"/>
        <v>495.23020519479496</v>
      </c>
      <c r="W98" s="5">
        <f t="shared" si="46"/>
        <v>214607.00327843975</v>
      </c>
    </row>
    <row r="99" spans="1:23" ht="12">
      <c r="A99">
        <f t="shared" si="38"/>
        <v>81</v>
      </c>
      <c r="B99" s="5">
        <f t="shared" si="27"/>
        <v>3359.9626576654937</v>
      </c>
      <c r="C99" s="5">
        <f t="shared" si="34"/>
        <v>38.91539305451631</v>
      </c>
      <c r="D99" s="5">
        <f t="shared" si="39"/>
        <v>3321.0472646109774</v>
      </c>
      <c r="E99" s="5">
        <f t="shared" si="40"/>
        <v>10021.373211223183</v>
      </c>
      <c r="G99">
        <f t="shared" si="41"/>
        <v>81</v>
      </c>
      <c r="H99" s="5">
        <f t="shared" si="28"/>
        <v>729.1666666666666</v>
      </c>
      <c r="I99" s="5">
        <f t="shared" si="29"/>
        <v>729.1666666666666</v>
      </c>
      <c r="J99" s="5">
        <f t="shared" si="35"/>
        <v>0</v>
      </c>
      <c r="K99" s="5">
        <f t="shared" si="42"/>
        <v>250000</v>
      </c>
      <c r="M99">
        <f t="shared" si="43"/>
        <v>81</v>
      </c>
      <c r="N99" s="5">
        <f t="shared" si="30"/>
        <v>1122.6117195220625</v>
      </c>
      <c r="O99" s="5">
        <f t="shared" si="31"/>
        <v>625.9370928954494</v>
      </c>
      <c r="P99" s="5">
        <f t="shared" si="36"/>
        <v>496.6746266266131</v>
      </c>
      <c r="Q99" s="5">
        <f t="shared" si="44"/>
        <v>214110.32865181312</v>
      </c>
      <c r="S99">
        <f t="shared" si="45"/>
        <v>81</v>
      </c>
      <c r="T99" s="5">
        <f t="shared" si="32"/>
        <v>1122.6117195220625</v>
      </c>
      <c r="U99" s="5">
        <f t="shared" si="33"/>
        <v>625.9370928954494</v>
      </c>
      <c r="V99" s="5">
        <f t="shared" si="37"/>
        <v>496.6746266266131</v>
      </c>
      <c r="W99" s="5">
        <f t="shared" si="46"/>
        <v>214110.32865181312</v>
      </c>
    </row>
    <row r="100" spans="1:23" ht="12">
      <c r="A100">
        <f t="shared" si="38"/>
        <v>82</v>
      </c>
      <c r="B100" s="5">
        <f t="shared" si="27"/>
        <v>3359.9626576654937</v>
      </c>
      <c r="C100" s="5">
        <f t="shared" si="34"/>
        <v>29.229005199400955</v>
      </c>
      <c r="D100" s="5">
        <f t="shared" si="39"/>
        <v>3330.7336524660927</v>
      </c>
      <c r="E100" s="5">
        <f t="shared" si="40"/>
        <v>6690.63955875709</v>
      </c>
      <c r="G100">
        <f t="shared" si="41"/>
        <v>82</v>
      </c>
      <c r="H100" s="5">
        <f t="shared" si="28"/>
        <v>729.1666666666666</v>
      </c>
      <c r="I100" s="5">
        <f t="shared" si="29"/>
        <v>729.1666666666666</v>
      </c>
      <c r="J100" s="5">
        <f t="shared" si="35"/>
        <v>0</v>
      </c>
      <c r="K100" s="5">
        <f t="shared" si="42"/>
        <v>250000</v>
      </c>
      <c r="M100">
        <f t="shared" si="43"/>
        <v>82</v>
      </c>
      <c r="N100" s="5">
        <f t="shared" si="30"/>
        <v>1122.6117195220625</v>
      </c>
      <c r="O100" s="5">
        <f t="shared" si="31"/>
        <v>624.4884585677884</v>
      </c>
      <c r="P100" s="5">
        <f t="shared" si="36"/>
        <v>498.1232609542741</v>
      </c>
      <c r="Q100" s="5">
        <f t="shared" si="44"/>
        <v>213612.20539085884</v>
      </c>
      <c r="S100">
        <f t="shared" si="45"/>
        <v>82</v>
      </c>
      <c r="T100" s="5">
        <f t="shared" si="32"/>
        <v>1122.6117195220625</v>
      </c>
      <c r="U100" s="5">
        <f t="shared" si="33"/>
        <v>624.4884585677884</v>
      </c>
      <c r="V100" s="5">
        <f t="shared" si="37"/>
        <v>498.1232609542741</v>
      </c>
      <c r="W100" s="5">
        <f t="shared" si="46"/>
        <v>213612.20539085884</v>
      </c>
    </row>
    <row r="101" spans="1:23" ht="12">
      <c r="A101">
        <f t="shared" si="38"/>
        <v>83</v>
      </c>
      <c r="B101" s="5">
        <f t="shared" si="27"/>
        <v>3359.9626576654937</v>
      </c>
      <c r="C101" s="5">
        <f t="shared" si="34"/>
        <v>19.51436537970818</v>
      </c>
      <c r="D101" s="5">
        <f t="shared" si="39"/>
        <v>3340.4482922857856</v>
      </c>
      <c r="E101" s="5">
        <f t="shared" si="40"/>
        <v>3350.191266471304</v>
      </c>
      <c r="G101">
        <f t="shared" si="41"/>
        <v>83</v>
      </c>
      <c r="H101" s="5">
        <f t="shared" si="28"/>
        <v>729.1666666666666</v>
      </c>
      <c r="I101" s="5">
        <f t="shared" si="29"/>
        <v>729.1666666666666</v>
      </c>
      <c r="J101" s="5">
        <f t="shared" si="35"/>
        <v>0</v>
      </c>
      <c r="K101" s="5">
        <f t="shared" si="42"/>
        <v>250000</v>
      </c>
      <c r="M101">
        <f t="shared" si="43"/>
        <v>83</v>
      </c>
      <c r="N101" s="5">
        <f t="shared" si="30"/>
        <v>1122.6117195220625</v>
      </c>
      <c r="O101" s="5">
        <f t="shared" si="31"/>
        <v>623.0355990566717</v>
      </c>
      <c r="P101" s="5">
        <f t="shared" si="36"/>
        <v>499.5761204653908</v>
      </c>
      <c r="Q101" s="5">
        <f t="shared" si="44"/>
        <v>213112.62927039346</v>
      </c>
      <c r="S101">
        <f t="shared" si="45"/>
        <v>83</v>
      </c>
      <c r="T101" s="5">
        <f t="shared" si="32"/>
        <v>1122.6117195220625</v>
      </c>
      <c r="U101" s="5">
        <f t="shared" si="33"/>
        <v>623.0355990566717</v>
      </c>
      <c r="V101" s="5">
        <f t="shared" si="37"/>
        <v>499.5761204653908</v>
      </c>
      <c r="W101" s="5">
        <f t="shared" si="46"/>
        <v>213112.62927039346</v>
      </c>
    </row>
    <row r="102" spans="1:23" ht="12">
      <c r="A102">
        <f t="shared" si="38"/>
        <v>84</v>
      </c>
      <c r="B102" s="5">
        <f t="shared" si="27"/>
        <v>3359.9626576654937</v>
      </c>
      <c r="C102" s="5">
        <f t="shared" si="34"/>
        <v>9.771391193874637</v>
      </c>
      <c r="D102" s="5">
        <f t="shared" si="39"/>
        <v>3350.191266471619</v>
      </c>
      <c r="E102" s="5">
        <f t="shared" si="40"/>
        <v>-3.1513991416431963E-10</v>
      </c>
      <c r="G102">
        <f t="shared" si="41"/>
        <v>84</v>
      </c>
      <c r="H102" s="5">
        <f t="shared" si="28"/>
        <v>729.1666666666666</v>
      </c>
      <c r="I102" s="5">
        <f t="shared" si="29"/>
        <v>729.1666666666666</v>
      </c>
      <c r="J102" s="5">
        <f t="shared" si="35"/>
        <v>0</v>
      </c>
      <c r="K102" s="5">
        <f t="shared" si="42"/>
        <v>250000</v>
      </c>
      <c r="M102">
        <f t="shared" si="43"/>
        <v>84</v>
      </c>
      <c r="N102" s="5">
        <f t="shared" si="30"/>
        <v>1122.6117195220625</v>
      </c>
      <c r="O102" s="5">
        <f t="shared" si="31"/>
        <v>621.5785020386477</v>
      </c>
      <c r="P102" s="5">
        <f t="shared" si="36"/>
        <v>501.0332174834148</v>
      </c>
      <c r="Q102" s="5">
        <f t="shared" si="44"/>
        <v>212611.59605291006</v>
      </c>
      <c r="S102">
        <f t="shared" si="45"/>
        <v>84</v>
      </c>
      <c r="T102" s="5">
        <f t="shared" si="32"/>
        <v>1122.6117195220625</v>
      </c>
      <c r="U102" s="5">
        <f t="shared" si="33"/>
        <v>621.5785020386477</v>
      </c>
      <c r="V102" s="5">
        <f t="shared" si="37"/>
        <v>501.0332174834148</v>
      </c>
      <c r="W102" s="5">
        <f t="shared" si="46"/>
        <v>212611.59605291006</v>
      </c>
    </row>
    <row r="103" spans="2:17" ht="12">
      <c r="B103" s="5"/>
      <c r="C103" s="5"/>
      <c r="D103" s="5"/>
      <c r="E103" s="5"/>
      <c r="H103" s="5"/>
      <c r="I103" s="5"/>
      <c r="J103" s="5"/>
      <c r="K103" s="5"/>
      <c r="N103" s="5"/>
      <c r="O103" s="5"/>
      <c r="P103" s="5"/>
      <c r="Q103" s="5"/>
    </row>
    <row r="104" spans="1:23" ht="12">
      <c r="A104" t="s">
        <v>16</v>
      </c>
      <c r="E104" s="5">
        <f>+E102</f>
        <v>-3.1513991416431963E-10</v>
      </c>
      <c r="H104" s="4"/>
      <c r="K104" s="5">
        <f>+K102</f>
        <v>250000</v>
      </c>
      <c r="Q104" s="5">
        <f>+Q102</f>
        <v>212611.59605291006</v>
      </c>
      <c r="S104" s="4"/>
      <c r="W104" s="5">
        <f>+W102</f>
        <v>212611.59605291006</v>
      </c>
    </row>
    <row r="105" spans="5:23" ht="12">
      <c r="E105" s="5"/>
      <c r="H105" s="4" t="s">
        <v>22</v>
      </c>
      <c r="K105" s="1">
        <f>IF(InterestRate+RateAdjustment&gt;IOHighestRate,IOHighestRate,InterestRate+RateAdjustment)</f>
        <v>0.05500000000000001</v>
      </c>
      <c r="N105" t="s">
        <v>22</v>
      </c>
      <c r="Q105" s="1">
        <f>IF(InterestRate+ARMResetAmount&gt;ARMHighestRate,ARMHighestRate,InterestRate+ARMResetAmount)</f>
        <v>0.05500000000000001</v>
      </c>
      <c r="S105" s="4"/>
      <c r="T105" t="s">
        <v>28</v>
      </c>
      <c r="W105" s="1">
        <f>+U12</f>
        <v>0.08</v>
      </c>
    </row>
    <row r="106" spans="5:11" ht="12">
      <c r="E106" s="5"/>
      <c r="K106" s="5"/>
    </row>
    <row r="107" spans="5:23" ht="12">
      <c r="E107" s="5"/>
      <c r="G107">
        <f>+G102+1</f>
        <v>85</v>
      </c>
      <c r="H107" s="5">
        <f aca="true" t="shared" si="47" ref="H107:H118">-PMT(IOResetRate1/12,LoanTermMonthsIO-IOMonths1streset,LoanBalance7Years2,0,0)</f>
        <v>1598.219147099079</v>
      </c>
      <c r="I107" s="5">
        <f>+LoanBalance7Years2*IOResetRate1/12</f>
        <v>1145.8333333333335</v>
      </c>
      <c r="J107" s="5">
        <f>+H107-I107</f>
        <v>452.3858137657455</v>
      </c>
      <c r="K107" s="5">
        <f>+LoanBalance7Years2-J107</f>
        <v>249547.61418623425</v>
      </c>
      <c r="L107" s="4"/>
      <c r="M107">
        <f>+M102+1</f>
        <v>85</v>
      </c>
      <c r="N107" s="5">
        <f aca="true" t="shared" si="48" ref="N107:N118">-PMT(+ARMResetRate1/12,LoanTermMonthsARM-ARMMonths1streset,LoanBalance7Years3,0,0)</f>
        <v>1359.199694828223</v>
      </c>
      <c r="O107" s="5">
        <f>+LoanBalance7Years3*ARMResetRate1/12</f>
        <v>974.4698152425045</v>
      </c>
      <c r="P107" s="5">
        <f>+N107-O107</f>
        <v>384.72987958571855</v>
      </c>
      <c r="Q107" s="5">
        <f>+LoanBalance7Years3-P107</f>
        <v>212226.86617332435</v>
      </c>
      <c r="R107" s="4"/>
      <c r="S107">
        <f>+S102+1</f>
        <v>85</v>
      </c>
      <c r="T107" s="4">
        <f aca="true" t="shared" si="49" ref="T107:T118">-PMT(BalloonResetRate1/12,+LoanTermMonthsBalloonReset-BalloonResetMonthsonlyreset,+LoanBalanceBalloonResetYear7,0,0)</f>
        <v>1686.9722087070509</v>
      </c>
      <c r="U107" s="5">
        <f>+LoanBalanceBalloonResetYear7*BalloonResetRate1/12</f>
        <v>1417.4106403527337</v>
      </c>
      <c r="V107" s="5">
        <f>+T107-U107</f>
        <v>269.56156835431716</v>
      </c>
      <c r="W107" s="5">
        <f>+LoanBalance7Years3-V107</f>
        <v>212342.03448455574</v>
      </c>
    </row>
    <row r="108" spans="7:23" ht="12">
      <c r="G108">
        <f>+G107+1</f>
        <v>86</v>
      </c>
      <c r="H108" s="5">
        <f t="shared" si="47"/>
        <v>1598.219147099079</v>
      </c>
      <c r="I108" s="5">
        <f aca="true" t="shared" si="50" ref="I108:I118">+K107*IOResetRate1/12</f>
        <v>1143.7598983535738</v>
      </c>
      <c r="J108" s="5">
        <f aca="true" t="shared" si="51" ref="J108:J177">+H108-I108</f>
        <v>454.4592487455052</v>
      </c>
      <c r="K108" s="5">
        <f>+K107-J108</f>
        <v>249093.15493748875</v>
      </c>
      <c r="M108">
        <f>+M107+1</f>
        <v>86</v>
      </c>
      <c r="N108" s="5">
        <f t="shared" si="48"/>
        <v>1359.199694828223</v>
      </c>
      <c r="O108" s="5">
        <f aca="true" t="shared" si="52" ref="O108:O118">+Q107*ARMResetRate1/12</f>
        <v>972.7064699610701</v>
      </c>
      <c r="P108" s="5">
        <f t="shared" si="36"/>
        <v>386.493224867153</v>
      </c>
      <c r="Q108" s="5">
        <f>+Q107-P108</f>
        <v>211840.3729484572</v>
      </c>
      <c r="S108">
        <f>+S107+1</f>
        <v>86</v>
      </c>
      <c r="T108" s="4">
        <f t="shared" si="49"/>
        <v>1686.9722087070509</v>
      </c>
      <c r="U108" s="5">
        <f aca="true" t="shared" si="53" ref="U108:U118">+W107*BalloonResetRate1/12</f>
        <v>1415.6135632303715</v>
      </c>
      <c r="V108" s="5">
        <f aca="true" t="shared" si="54" ref="V108:V118">+T108-U108</f>
        <v>271.3586454766794</v>
      </c>
      <c r="W108" s="5">
        <f aca="true" t="shared" si="55" ref="W108:W118">+W107-V108</f>
        <v>212070.67583907905</v>
      </c>
    </row>
    <row r="109" spans="5:23" ht="12">
      <c r="E109" s="4"/>
      <c r="G109">
        <f aca="true" t="shared" si="56" ref="G109:G178">+G108+1</f>
        <v>87</v>
      </c>
      <c r="H109" s="5">
        <f t="shared" si="47"/>
        <v>1598.219147099079</v>
      </c>
      <c r="I109" s="5">
        <f t="shared" si="50"/>
        <v>1141.6769601301569</v>
      </c>
      <c r="J109" s="5">
        <f t="shared" si="51"/>
        <v>456.5421869689221</v>
      </c>
      <c r="K109" s="5">
        <f aca="true" t="shared" si="57" ref="K109:K178">+K108-J109</f>
        <v>248636.61275051982</v>
      </c>
      <c r="M109">
        <f aca="true" t="shared" si="58" ref="M109:M176">+M108+1</f>
        <v>87</v>
      </c>
      <c r="N109" s="5">
        <f t="shared" si="48"/>
        <v>1359.199694828223</v>
      </c>
      <c r="O109" s="5">
        <f t="shared" si="52"/>
        <v>970.935042680429</v>
      </c>
      <c r="P109" s="5">
        <f t="shared" si="36"/>
        <v>388.2646521477941</v>
      </c>
      <c r="Q109" s="5">
        <f aca="true" t="shared" si="59" ref="Q109:Q176">+Q108-P109</f>
        <v>211452.1082963094</v>
      </c>
      <c r="S109">
        <f aca="true" t="shared" si="60" ref="S109:S176">+S108+1</f>
        <v>87</v>
      </c>
      <c r="T109" s="4">
        <f t="shared" si="49"/>
        <v>1686.9722087070509</v>
      </c>
      <c r="U109" s="5">
        <f t="shared" si="53"/>
        <v>1413.8045055938603</v>
      </c>
      <c r="V109" s="5">
        <f t="shared" si="54"/>
        <v>273.16770311319056</v>
      </c>
      <c r="W109" s="5">
        <f t="shared" si="55"/>
        <v>211797.50813596585</v>
      </c>
    </row>
    <row r="110" spans="7:23" ht="12">
      <c r="G110">
        <f t="shared" si="56"/>
        <v>88</v>
      </c>
      <c r="H110" s="5">
        <f t="shared" si="47"/>
        <v>1598.219147099079</v>
      </c>
      <c r="I110" s="5">
        <f t="shared" si="50"/>
        <v>1139.5844751065495</v>
      </c>
      <c r="J110" s="5">
        <f t="shared" si="51"/>
        <v>458.63467199252955</v>
      </c>
      <c r="K110" s="5">
        <f t="shared" si="57"/>
        <v>248177.9780785273</v>
      </c>
      <c r="M110">
        <f t="shared" si="58"/>
        <v>88</v>
      </c>
      <c r="N110" s="5">
        <f t="shared" si="48"/>
        <v>1359.199694828223</v>
      </c>
      <c r="O110" s="5">
        <f t="shared" si="52"/>
        <v>969.1554963580849</v>
      </c>
      <c r="P110" s="5">
        <f t="shared" si="36"/>
        <v>390.0441984701382</v>
      </c>
      <c r="Q110" s="5">
        <f t="shared" si="59"/>
        <v>211062.06409783926</v>
      </c>
      <c r="S110">
        <f t="shared" si="60"/>
        <v>88</v>
      </c>
      <c r="T110" s="4">
        <f t="shared" si="49"/>
        <v>1686.9722087070509</v>
      </c>
      <c r="U110" s="5">
        <f t="shared" si="53"/>
        <v>1411.9833875731056</v>
      </c>
      <c r="V110" s="5">
        <f t="shared" si="54"/>
        <v>274.9888211339453</v>
      </c>
      <c r="W110" s="5">
        <f t="shared" si="55"/>
        <v>211522.5193148319</v>
      </c>
    </row>
    <row r="111" spans="7:23" ht="12">
      <c r="G111">
        <f t="shared" si="56"/>
        <v>89</v>
      </c>
      <c r="H111" s="5">
        <f t="shared" si="47"/>
        <v>1598.219147099079</v>
      </c>
      <c r="I111" s="5">
        <f t="shared" si="50"/>
        <v>1137.4823995265835</v>
      </c>
      <c r="J111" s="5">
        <f t="shared" si="51"/>
        <v>460.73674757249546</v>
      </c>
      <c r="K111" s="5">
        <f t="shared" si="57"/>
        <v>247717.2413309548</v>
      </c>
      <c r="M111">
        <f t="shared" si="58"/>
        <v>89</v>
      </c>
      <c r="N111" s="5">
        <f t="shared" si="48"/>
        <v>1359.199694828223</v>
      </c>
      <c r="O111" s="5">
        <f t="shared" si="52"/>
        <v>967.3677937817633</v>
      </c>
      <c r="P111" s="5">
        <f t="shared" si="36"/>
        <v>391.83190104645973</v>
      </c>
      <c r="Q111" s="5">
        <f t="shared" si="59"/>
        <v>210670.23219679281</v>
      </c>
      <c r="S111">
        <f t="shared" si="60"/>
        <v>89</v>
      </c>
      <c r="T111" s="4">
        <f t="shared" si="49"/>
        <v>1686.9722087070509</v>
      </c>
      <c r="U111" s="5">
        <f t="shared" si="53"/>
        <v>1410.1501287655462</v>
      </c>
      <c r="V111" s="5">
        <f t="shared" si="54"/>
        <v>276.8220799415046</v>
      </c>
      <c r="W111" s="5">
        <f t="shared" si="55"/>
        <v>211245.6972348904</v>
      </c>
    </row>
    <row r="112" spans="7:23" ht="12">
      <c r="G112">
        <f t="shared" si="56"/>
        <v>90</v>
      </c>
      <c r="H112" s="5">
        <f t="shared" si="47"/>
        <v>1598.219147099079</v>
      </c>
      <c r="I112" s="5">
        <f t="shared" si="50"/>
        <v>1135.370689433543</v>
      </c>
      <c r="J112" s="5">
        <f t="shared" si="51"/>
        <v>462.848457665536</v>
      </c>
      <c r="K112" s="5">
        <f t="shared" si="57"/>
        <v>247254.39287328927</v>
      </c>
      <c r="M112">
        <f t="shared" si="58"/>
        <v>90</v>
      </c>
      <c r="N112" s="5">
        <f t="shared" si="48"/>
        <v>1359.199694828223</v>
      </c>
      <c r="O112" s="5">
        <f t="shared" si="52"/>
        <v>965.571897568634</v>
      </c>
      <c r="P112" s="5">
        <f t="shared" si="36"/>
        <v>393.6277972595891</v>
      </c>
      <c r="Q112" s="5">
        <f t="shared" si="59"/>
        <v>210276.60439953321</v>
      </c>
      <c r="S112">
        <f t="shared" si="60"/>
        <v>90</v>
      </c>
      <c r="T112" s="4">
        <f t="shared" si="49"/>
        <v>1686.9722087070509</v>
      </c>
      <c r="U112" s="5">
        <f t="shared" si="53"/>
        <v>1408.3046482326026</v>
      </c>
      <c r="V112" s="5">
        <f t="shared" si="54"/>
        <v>278.66756047444824</v>
      </c>
      <c r="W112" s="5">
        <f t="shared" si="55"/>
        <v>210967.02967441594</v>
      </c>
    </row>
    <row r="113" spans="7:23" ht="12">
      <c r="G113">
        <f t="shared" si="56"/>
        <v>91</v>
      </c>
      <c r="H113" s="5">
        <f t="shared" si="47"/>
        <v>1598.219147099079</v>
      </c>
      <c r="I113" s="5">
        <f t="shared" si="50"/>
        <v>1133.2493006692428</v>
      </c>
      <c r="J113" s="5">
        <f t="shared" si="51"/>
        <v>464.96984642983625</v>
      </c>
      <c r="K113" s="5">
        <f t="shared" si="57"/>
        <v>246789.42302685944</v>
      </c>
      <c r="M113">
        <f t="shared" si="58"/>
        <v>91</v>
      </c>
      <c r="N113" s="5">
        <f t="shared" si="48"/>
        <v>1359.199694828223</v>
      </c>
      <c r="O113" s="5">
        <f t="shared" si="52"/>
        <v>963.7677701645274</v>
      </c>
      <c r="P113" s="5">
        <f t="shared" si="36"/>
        <v>395.43192466369567</v>
      </c>
      <c r="Q113" s="5">
        <f t="shared" si="59"/>
        <v>209881.17247486953</v>
      </c>
      <c r="S113">
        <f t="shared" si="60"/>
        <v>91</v>
      </c>
      <c r="T113" s="4">
        <f t="shared" si="49"/>
        <v>1686.9722087070509</v>
      </c>
      <c r="U113" s="5">
        <f t="shared" si="53"/>
        <v>1406.4468644961062</v>
      </c>
      <c r="V113" s="5">
        <f t="shared" si="54"/>
        <v>280.5253442109447</v>
      </c>
      <c r="W113" s="5">
        <f t="shared" si="55"/>
        <v>210686.504330205</v>
      </c>
    </row>
    <row r="114" spans="7:23" ht="12">
      <c r="G114">
        <f t="shared" si="56"/>
        <v>92</v>
      </c>
      <c r="H114" s="5">
        <f t="shared" si="47"/>
        <v>1598.219147099079</v>
      </c>
      <c r="I114" s="5">
        <f t="shared" si="50"/>
        <v>1131.118188873106</v>
      </c>
      <c r="J114" s="5">
        <f t="shared" si="51"/>
        <v>467.10095822597305</v>
      </c>
      <c r="K114" s="5">
        <f t="shared" si="57"/>
        <v>246322.32206863345</v>
      </c>
      <c r="M114">
        <f t="shared" si="58"/>
        <v>92</v>
      </c>
      <c r="N114" s="5">
        <f t="shared" si="48"/>
        <v>1359.199694828223</v>
      </c>
      <c r="O114" s="5">
        <f t="shared" si="52"/>
        <v>961.9553738431522</v>
      </c>
      <c r="P114" s="5">
        <f t="shared" si="36"/>
        <v>397.2443209850709</v>
      </c>
      <c r="Q114" s="5">
        <f t="shared" si="59"/>
        <v>209483.92815388445</v>
      </c>
      <c r="S114">
        <f t="shared" si="60"/>
        <v>92</v>
      </c>
      <c r="T114" s="4">
        <f t="shared" si="49"/>
        <v>1686.9722087070509</v>
      </c>
      <c r="U114" s="5">
        <f t="shared" si="53"/>
        <v>1404.5766955347</v>
      </c>
      <c r="V114" s="5">
        <f t="shared" si="54"/>
        <v>282.3955131723508</v>
      </c>
      <c r="W114" s="5">
        <f t="shared" si="55"/>
        <v>210404.10881703265</v>
      </c>
    </row>
    <row r="115" spans="7:23" ht="12">
      <c r="G115">
        <f t="shared" si="56"/>
        <v>93</v>
      </c>
      <c r="H115" s="5">
        <f t="shared" si="47"/>
        <v>1598.219147099079</v>
      </c>
      <c r="I115" s="5">
        <f t="shared" si="50"/>
        <v>1128.977309481237</v>
      </c>
      <c r="J115" s="5">
        <f t="shared" si="51"/>
        <v>469.24183761784207</v>
      </c>
      <c r="K115" s="5">
        <f t="shared" si="57"/>
        <v>245853.0802310156</v>
      </c>
      <c r="M115">
        <f t="shared" si="58"/>
        <v>93</v>
      </c>
      <c r="N115" s="5">
        <f t="shared" si="48"/>
        <v>1359.199694828223</v>
      </c>
      <c r="O115" s="5">
        <f t="shared" si="52"/>
        <v>960.1346707053038</v>
      </c>
      <c r="P115" s="5">
        <f t="shared" si="36"/>
        <v>399.0650241229192</v>
      </c>
      <c r="Q115" s="5">
        <f t="shared" si="59"/>
        <v>209084.86312976154</v>
      </c>
      <c r="S115">
        <f t="shared" si="60"/>
        <v>93</v>
      </c>
      <c r="T115" s="4">
        <f t="shared" si="49"/>
        <v>1686.9722087070509</v>
      </c>
      <c r="U115" s="5">
        <f t="shared" si="53"/>
        <v>1402.6940587802176</v>
      </c>
      <c r="V115" s="5">
        <f t="shared" si="54"/>
        <v>284.2781499268333</v>
      </c>
      <c r="W115" s="5">
        <f t="shared" si="55"/>
        <v>210119.83066710582</v>
      </c>
    </row>
    <row r="116" spans="6:23" ht="12">
      <c r="F116" s="5"/>
      <c r="G116">
        <f t="shared" si="56"/>
        <v>94</v>
      </c>
      <c r="H116" s="5">
        <f t="shared" si="47"/>
        <v>1598.219147099079</v>
      </c>
      <c r="I116" s="5">
        <f t="shared" si="50"/>
        <v>1126.8266177254884</v>
      </c>
      <c r="J116" s="5">
        <f t="shared" si="51"/>
        <v>471.3925293735906</v>
      </c>
      <c r="K116" s="5">
        <f t="shared" si="57"/>
        <v>245381.68770164202</v>
      </c>
      <c r="M116">
        <f t="shared" si="58"/>
        <v>94</v>
      </c>
      <c r="N116" s="5">
        <f t="shared" si="48"/>
        <v>1359.199694828223</v>
      </c>
      <c r="O116" s="5">
        <f t="shared" si="52"/>
        <v>958.3056226780737</v>
      </c>
      <c r="P116" s="5">
        <f t="shared" si="36"/>
        <v>400.8940721501493</v>
      </c>
      <c r="Q116" s="5">
        <f t="shared" si="59"/>
        <v>208683.9690576114</v>
      </c>
      <c r="S116">
        <f t="shared" si="60"/>
        <v>94</v>
      </c>
      <c r="T116" s="4">
        <f t="shared" si="49"/>
        <v>1686.9722087070509</v>
      </c>
      <c r="U116" s="5">
        <f t="shared" si="53"/>
        <v>1400.7988711140388</v>
      </c>
      <c r="V116" s="5">
        <f t="shared" si="54"/>
        <v>286.1733375930121</v>
      </c>
      <c r="W116" s="5">
        <f t="shared" si="55"/>
        <v>209833.65732951282</v>
      </c>
    </row>
    <row r="117" spans="7:23" ht="12">
      <c r="G117">
        <f t="shared" si="56"/>
        <v>95</v>
      </c>
      <c r="H117" s="5">
        <f t="shared" si="47"/>
        <v>1598.219147099079</v>
      </c>
      <c r="I117" s="5">
        <f t="shared" si="50"/>
        <v>1124.666068632526</v>
      </c>
      <c r="J117" s="5">
        <f t="shared" si="51"/>
        <v>473.55307846655296</v>
      </c>
      <c r="K117" s="5">
        <f t="shared" si="57"/>
        <v>244908.13462317546</v>
      </c>
      <c r="M117">
        <f t="shared" si="58"/>
        <v>95</v>
      </c>
      <c r="N117" s="5">
        <f t="shared" si="48"/>
        <v>1359.199694828223</v>
      </c>
      <c r="O117" s="5">
        <f t="shared" si="52"/>
        <v>956.4681915140524</v>
      </c>
      <c r="P117" s="5">
        <f t="shared" si="36"/>
        <v>402.7315033141707</v>
      </c>
      <c r="Q117" s="5">
        <f t="shared" si="59"/>
        <v>208281.23755429723</v>
      </c>
      <c r="S117">
        <f t="shared" si="60"/>
        <v>95</v>
      </c>
      <c r="T117" s="4">
        <f t="shared" si="49"/>
        <v>1686.9722087070509</v>
      </c>
      <c r="U117" s="5">
        <f t="shared" si="53"/>
        <v>1398.891048863419</v>
      </c>
      <c r="V117" s="5">
        <f t="shared" si="54"/>
        <v>288.0811598436319</v>
      </c>
      <c r="W117" s="5">
        <f t="shared" si="55"/>
        <v>209545.5761696692</v>
      </c>
    </row>
    <row r="118" spans="7:23" ht="12">
      <c r="G118">
        <f t="shared" si="56"/>
        <v>96</v>
      </c>
      <c r="H118" s="5">
        <f t="shared" si="47"/>
        <v>1598.219147099079</v>
      </c>
      <c r="I118" s="5">
        <f t="shared" si="50"/>
        <v>1122.4956170228877</v>
      </c>
      <c r="J118" s="5">
        <f t="shared" si="51"/>
        <v>475.7235300761913</v>
      </c>
      <c r="K118" s="5">
        <f t="shared" si="57"/>
        <v>244432.41109309928</v>
      </c>
      <c r="M118">
        <f t="shared" si="58"/>
        <v>96</v>
      </c>
      <c r="N118" s="5">
        <f t="shared" si="48"/>
        <v>1359.199694828223</v>
      </c>
      <c r="O118" s="5">
        <f t="shared" si="52"/>
        <v>954.6223387905292</v>
      </c>
      <c r="P118" s="5">
        <f t="shared" si="36"/>
        <v>404.5773560376939</v>
      </c>
      <c r="Q118" s="5">
        <f t="shared" si="59"/>
        <v>207876.66019825955</v>
      </c>
      <c r="S118">
        <f t="shared" si="60"/>
        <v>96</v>
      </c>
      <c r="T118" s="4">
        <f t="shared" si="49"/>
        <v>1686.9722087070509</v>
      </c>
      <c r="U118" s="5">
        <f t="shared" si="53"/>
        <v>1396.9705077977944</v>
      </c>
      <c r="V118" s="5">
        <f t="shared" si="54"/>
        <v>290.00170090925644</v>
      </c>
      <c r="W118" s="5">
        <f t="shared" si="55"/>
        <v>209255.57446875994</v>
      </c>
    </row>
    <row r="119" spans="8:17" ht="12">
      <c r="H119" s="5"/>
      <c r="I119" s="5"/>
      <c r="J119" s="5"/>
      <c r="K119" s="5"/>
      <c r="N119" s="5"/>
      <c r="O119" s="5"/>
      <c r="P119" s="5"/>
      <c r="Q119" s="5"/>
    </row>
    <row r="120" spans="8:17" ht="12">
      <c r="H120" s="5" t="s">
        <v>23</v>
      </c>
      <c r="I120" s="5"/>
      <c r="J120" s="5"/>
      <c r="K120" s="1">
        <f>IF(IOResetRate1+RateAdjustment&gt;IOHighestRate,IOHighestRate,RateAdjustment+IOResetRate1)</f>
        <v>0.07500000000000001</v>
      </c>
      <c r="N120" s="5" t="s">
        <v>23</v>
      </c>
      <c r="O120" s="5"/>
      <c r="P120" s="5"/>
      <c r="Q120" s="1">
        <f>IF(ARMResetRate1+ARMResetAmount&gt;ARMHighestRate,ARMHighestRate,ARMResetRate1+ARMResetAmount)</f>
        <v>0.07500000000000001</v>
      </c>
    </row>
    <row r="121" spans="8:17" ht="12">
      <c r="H121" s="5"/>
      <c r="I121" s="5"/>
      <c r="J121" s="5"/>
      <c r="K121" s="5"/>
      <c r="N121" s="5"/>
      <c r="O121" s="5"/>
      <c r="P121" s="5"/>
      <c r="Q121" s="5"/>
    </row>
    <row r="122" spans="6:23" ht="12">
      <c r="F122" s="4"/>
      <c r="G122">
        <f>+G118+1</f>
        <v>97</v>
      </c>
      <c r="H122" s="5">
        <f aca="true" t="shared" si="61" ref="H122:H133">-PMT(IOResetRate2/12,LoanTermMonthsIO-IOMonths2ndreset,+LoanBalanceIOYear8,0,0)</f>
        <v>1893.1544439757708</v>
      </c>
      <c r="I122" s="5">
        <f>+LoanBalanceIOYear8*IOResetRate2/12</f>
        <v>1527.7025693318708</v>
      </c>
      <c r="J122" s="5">
        <f t="shared" si="51"/>
        <v>365.45187464390006</v>
      </c>
      <c r="K122" s="5">
        <f>+K118-J122</f>
        <v>244066.95921845536</v>
      </c>
      <c r="M122">
        <f>+M118+1</f>
        <v>97</v>
      </c>
      <c r="N122" s="5">
        <f aca="true" t="shared" si="62" ref="N122:N133">-PMT(ARMResetRate2/12,LoanTermMonthsARM-ARMMonths2ndreset,LoanBalanceARMYear8,0,0)</f>
        <v>1610.026351633393</v>
      </c>
      <c r="O122" s="5">
        <f>+LoanBalanceARMYear8*ARMResetRate2/12</f>
        <v>1299.2291262391225</v>
      </c>
      <c r="P122" s="5">
        <f t="shared" si="36"/>
        <v>310.7972253942705</v>
      </c>
      <c r="Q122" s="5">
        <f>+Q118-P122</f>
        <v>207565.8629728653</v>
      </c>
      <c r="S122">
        <f>+S118+1</f>
        <v>97</v>
      </c>
      <c r="T122" s="4">
        <f aca="true" t="shared" si="63" ref="T122:T133">-PMT(BalloonResetRate1/12,+LoanTermMonthsBalloonReset-BalloonResetMonthsonlyreset,+LoanBalanceBalloonResetYear7,0,0)</f>
        <v>1686.9722087070509</v>
      </c>
      <c r="U122" s="5">
        <f>+W118*BalloonResetRate1/12</f>
        <v>1395.0371631250664</v>
      </c>
      <c r="V122" s="5">
        <f aca="true" t="shared" si="64" ref="V122:V133">+T122-U122</f>
        <v>291.93504558198447</v>
      </c>
      <c r="W122" s="5">
        <f>+W118-V122</f>
        <v>208963.63942317796</v>
      </c>
    </row>
    <row r="123" spans="7:23" ht="12">
      <c r="G123">
        <f t="shared" si="56"/>
        <v>98</v>
      </c>
      <c r="H123" s="5">
        <f t="shared" si="61"/>
        <v>1893.1544439757708</v>
      </c>
      <c r="I123" s="5">
        <f aca="true" t="shared" si="65" ref="I123:I133">+K122*IOResetRate2/12</f>
        <v>1525.4184951153463</v>
      </c>
      <c r="J123" s="5">
        <f t="shared" si="51"/>
        <v>367.7359488604245</v>
      </c>
      <c r="K123" s="5">
        <f t="shared" si="57"/>
        <v>243699.22326959495</v>
      </c>
      <c r="M123">
        <f t="shared" si="58"/>
        <v>98</v>
      </c>
      <c r="N123" s="5">
        <f t="shared" si="62"/>
        <v>1610.026351633393</v>
      </c>
      <c r="O123" s="5">
        <f aca="true" t="shared" si="66" ref="O123:O133">+Q122*ARMResetRate2/12</f>
        <v>1297.2866435804083</v>
      </c>
      <c r="P123" s="5">
        <f t="shared" si="36"/>
        <v>312.7397080529847</v>
      </c>
      <c r="Q123" s="5">
        <f t="shared" si="59"/>
        <v>207253.1232648123</v>
      </c>
      <c r="S123">
        <f t="shared" si="60"/>
        <v>98</v>
      </c>
      <c r="T123" s="4">
        <f t="shared" si="63"/>
        <v>1686.9722087070509</v>
      </c>
      <c r="U123" s="5">
        <f aca="true" t="shared" si="67" ref="U123:U133">+W122*BalloonResetRate1/12</f>
        <v>1393.090929487853</v>
      </c>
      <c r="V123" s="5">
        <f t="shared" si="64"/>
        <v>293.88127921919795</v>
      </c>
      <c r="W123" s="5">
        <f aca="true" t="shared" si="68" ref="W123:W133">+W122-V123</f>
        <v>208669.75814395875</v>
      </c>
    </row>
    <row r="124" spans="7:23" ht="12">
      <c r="G124">
        <f t="shared" si="56"/>
        <v>99</v>
      </c>
      <c r="H124" s="5">
        <f t="shared" si="61"/>
        <v>1893.1544439757708</v>
      </c>
      <c r="I124" s="5">
        <f t="shared" si="65"/>
        <v>1523.1201454349687</v>
      </c>
      <c r="J124" s="5">
        <f t="shared" si="51"/>
        <v>370.0342985408022</v>
      </c>
      <c r="K124" s="5">
        <f t="shared" si="57"/>
        <v>243329.18897105416</v>
      </c>
      <c r="L124" s="4"/>
      <c r="M124">
        <f t="shared" si="58"/>
        <v>99</v>
      </c>
      <c r="N124" s="5">
        <f t="shared" si="62"/>
        <v>1610.026351633393</v>
      </c>
      <c r="O124" s="5">
        <f t="shared" si="66"/>
        <v>1295.3320204050772</v>
      </c>
      <c r="P124" s="5">
        <f t="shared" si="36"/>
        <v>314.69433122831583</v>
      </c>
      <c r="Q124" s="5">
        <f t="shared" si="59"/>
        <v>206938.428933584</v>
      </c>
      <c r="S124">
        <f t="shared" si="60"/>
        <v>99</v>
      </c>
      <c r="T124" s="4">
        <f t="shared" si="63"/>
        <v>1686.9722087070509</v>
      </c>
      <c r="U124" s="5">
        <f t="shared" si="67"/>
        <v>1391.1317209597248</v>
      </c>
      <c r="V124" s="5">
        <f t="shared" si="64"/>
        <v>295.84048774732605</v>
      </c>
      <c r="W124" s="5">
        <f t="shared" si="68"/>
        <v>208373.91765621142</v>
      </c>
    </row>
    <row r="125" spans="7:23" ht="12">
      <c r="G125">
        <f t="shared" si="56"/>
        <v>100</v>
      </c>
      <c r="H125" s="5">
        <f t="shared" si="61"/>
        <v>1893.1544439757708</v>
      </c>
      <c r="I125" s="5">
        <f t="shared" si="65"/>
        <v>1520.8074310690888</v>
      </c>
      <c r="J125" s="5">
        <f t="shared" si="51"/>
        <v>372.34701290668204</v>
      </c>
      <c r="K125" s="5">
        <f t="shared" si="57"/>
        <v>242956.84195814747</v>
      </c>
      <c r="M125">
        <f t="shared" si="58"/>
        <v>100</v>
      </c>
      <c r="N125" s="5">
        <f t="shared" si="62"/>
        <v>1610.026351633393</v>
      </c>
      <c r="O125" s="5">
        <f t="shared" si="66"/>
        <v>1293.3651808349002</v>
      </c>
      <c r="P125" s="5">
        <f t="shared" si="36"/>
        <v>316.6611707984928</v>
      </c>
      <c r="Q125" s="5">
        <f t="shared" si="59"/>
        <v>206621.7677627855</v>
      </c>
      <c r="S125">
        <f t="shared" si="60"/>
        <v>100</v>
      </c>
      <c r="T125" s="4">
        <f t="shared" si="63"/>
        <v>1686.9722087070509</v>
      </c>
      <c r="U125" s="5">
        <f t="shared" si="67"/>
        <v>1389.1594510414095</v>
      </c>
      <c r="V125" s="5">
        <f t="shared" si="64"/>
        <v>297.81275766564136</v>
      </c>
      <c r="W125" s="5">
        <f t="shared" si="68"/>
        <v>208076.10489854577</v>
      </c>
    </row>
    <row r="126" spans="7:23" ht="12">
      <c r="G126">
        <f t="shared" si="56"/>
        <v>101</v>
      </c>
      <c r="H126" s="5">
        <f t="shared" si="61"/>
        <v>1893.1544439757708</v>
      </c>
      <c r="I126" s="5">
        <f t="shared" si="65"/>
        <v>1518.480262238422</v>
      </c>
      <c r="J126" s="5">
        <f t="shared" si="51"/>
        <v>374.6741817373488</v>
      </c>
      <c r="K126" s="5">
        <f t="shared" si="57"/>
        <v>242582.16777641012</v>
      </c>
      <c r="M126">
        <f t="shared" si="58"/>
        <v>101</v>
      </c>
      <c r="N126" s="5">
        <f t="shared" si="62"/>
        <v>1610.026351633393</v>
      </c>
      <c r="O126" s="5">
        <f t="shared" si="66"/>
        <v>1291.3860485174093</v>
      </c>
      <c r="P126" s="5">
        <f t="shared" si="36"/>
        <v>318.64030311598367</v>
      </c>
      <c r="Q126" s="5">
        <f t="shared" si="59"/>
        <v>206303.12745966951</v>
      </c>
      <c r="S126">
        <f t="shared" si="60"/>
        <v>101</v>
      </c>
      <c r="T126" s="4">
        <f t="shared" si="63"/>
        <v>1686.9722087070509</v>
      </c>
      <c r="U126" s="5">
        <f t="shared" si="67"/>
        <v>1387.1740326569718</v>
      </c>
      <c r="V126" s="5">
        <f t="shared" si="64"/>
        <v>299.79817605007906</v>
      </c>
      <c r="W126" s="5">
        <f t="shared" si="68"/>
        <v>207776.3067224957</v>
      </c>
    </row>
    <row r="127" spans="7:23" ht="12">
      <c r="G127">
        <f t="shared" si="56"/>
        <v>102</v>
      </c>
      <c r="H127" s="5">
        <f t="shared" si="61"/>
        <v>1893.1544439757708</v>
      </c>
      <c r="I127" s="5">
        <f t="shared" si="65"/>
        <v>1516.1385486025636</v>
      </c>
      <c r="J127" s="5">
        <f t="shared" si="51"/>
        <v>377.0158953732073</v>
      </c>
      <c r="K127" s="5">
        <f t="shared" si="57"/>
        <v>242205.1518810369</v>
      </c>
      <c r="M127">
        <f t="shared" si="58"/>
        <v>102</v>
      </c>
      <c r="N127" s="5">
        <f t="shared" si="62"/>
        <v>1610.026351633393</v>
      </c>
      <c r="O127" s="5">
        <f t="shared" si="66"/>
        <v>1289.3945466229345</v>
      </c>
      <c r="P127" s="5">
        <f t="shared" si="36"/>
        <v>320.6318050104585</v>
      </c>
      <c r="Q127" s="5">
        <f t="shared" si="59"/>
        <v>205982.49565465905</v>
      </c>
      <c r="S127">
        <f t="shared" si="60"/>
        <v>102</v>
      </c>
      <c r="T127" s="4">
        <f t="shared" si="63"/>
        <v>1686.9722087070509</v>
      </c>
      <c r="U127" s="5">
        <f t="shared" si="67"/>
        <v>1385.1753781499713</v>
      </c>
      <c r="V127" s="5">
        <f t="shared" si="64"/>
        <v>301.7968305570796</v>
      </c>
      <c r="W127" s="5">
        <f t="shared" si="68"/>
        <v>207474.50989193862</v>
      </c>
    </row>
    <row r="128" spans="6:23" ht="12">
      <c r="F128" s="5"/>
      <c r="G128">
        <f t="shared" si="56"/>
        <v>103</v>
      </c>
      <c r="H128" s="5">
        <f t="shared" si="61"/>
        <v>1893.1544439757708</v>
      </c>
      <c r="I128" s="5">
        <f t="shared" si="65"/>
        <v>1513.7821992564807</v>
      </c>
      <c r="J128" s="5">
        <f t="shared" si="51"/>
        <v>379.37224471929017</v>
      </c>
      <c r="K128" s="5">
        <f t="shared" si="57"/>
        <v>241825.7796363176</v>
      </c>
      <c r="M128">
        <f t="shared" si="58"/>
        <v>103</v>
      </c>
      <c r="N128" s="5">
        <f t="shared" si="62"/>
        <v>1610.026351633393</v>
      </c>
      <c r="O128" s="5">
        <f t="shared" si="66"/>
        <v>1287.3905978416194</v>
      </c>
      <c r="P128" s="5">
        <f t="shared" si="36"/>
        <v>322.6357537917736</v>
      </c>
      <c r="Q128" s="5">
        <f t="shared" si="59"/>
        <v>205659.85990086728</v>
      </c>
      <c r="S128">
        <f t="shared" si="60"/>
        <v>103</v>
      </c>
      <c r="T128" s="4">
        <f t="shared" si="63"/>
        <v>1686.9722087070509</v>
      </c>
      <c r="U128" s="5">
        <f t="shared" si="67"/>
        <v>1383.1633992795907</v>
      </c>
      <c r="V128" s="5">
        <f t="shared" si="64"/>
        <v>303.8088094274601</v>
      </c>
      <c r="W128" s="5">
        <f t="shared" si="68"/>
        <v>207170.70108251116</v>
      </c>
    </row>
    <row r="129" spans="7:23" ht="12">
      <c r="G129">
        <f t="shared" si="56"/>
        <v>104</v>
      </c>
      <c r="H129" s="5">
        <f t="shared" si="61"/>
        <v>1893.1544439757708</v>
      </c>
      <c r="I129" s="5">
        <f t="shared" si="65"/>
        <v>1511.4111227269852</v>
      </c>
      <c r="J129" s="5">
        <f t="shared" si="51"/>
        <v>381.7433212487856</v>
      </c>
      <c r="K129" s="5">
        <f t="shared" si="57"/>
        <v>241444.0363150688</v>
      </c>
      <c r="M129">
        <f t="shared" si="58"/>
        <v>104</v>
      </c>
      <c r="N129" s="5">
        <f t="shared" si="62"/>
        <v>1610.026351633393</v>
      </c>
      <c r="O129" s="5">
        <f t="shared" si="66"/>
        <v>1285.3741243804207</v>
      </c>
      <c r="P129" s="5">
        <f t="shared" si="36"/>
        <v>324.65222725297235</v>
      </c>
      <c r="Q129" s="5">
        <f t="shared" si="59"/>
        <v>205335.2076736143</v>
      </c>
      <c r="S129">
        <f t="shared" si="60"/>
        <v>104</v>
      </c>
      <c r="T129" s="4">
        <f t="shared" si="63"/>
        <v>1686.9722087070509</v>
      </c>
      <c r="U129" s="5">
        <f t="shared" si="67"/>
        <v>1381.1380072167412</v>
      </c>
      <c r="V129" s="5">
        <f t="shared" si="64"/>
        <v>305.8342014903096</v>
      </c>
      <c r="W129" s="5">
        <f t="shared" si="68"/>
        <v>206864.86688102086</v>
      </c>
    </row>
    <row r="130" spans="7:23" ht="12">
      <c r="G130">
        <f t="shared" si="56"/>
        <v>105</v>
      </c>
      <c r="H130" s="5">
        <f t="shared" si="61"/>
        <v>1893.1544439757708</v>
      </c>
      <c r="I130" s="5">
        <f t="shared" si="65"/>
        <v>1509.0252269691803</v>
      </c>
      <c r="J130" s="5">
        <f t="shared" si="51"/>
        <v>384.1292170065906</v>
      </c>
      <c r="K130" s="5">
        <f t="shared" si="57"/>
        <v>241059.90709806222</v>
      </c>
      <c r="L130" s="4"/>
      <c r="M130">
        <f t="shared" si="58"/>
        <v>105</v>
      </c>
      <c r="N130" s="5">
        <f t="shared" si="62"/>
        <v>1610.026351633393</v>
      </c>
      <c r="O130" s="5">
        <f t="shared" si="66"/>
        <v>1283.3450479600895</v>
      </c>
      <c r="P130" s="5">
        <f t="shared" si="36"/>
        <v>326.68130367330355</v>
      </c>
      <c r="Q130" s="5">
        <f t="shared" si="59"/>
        <v>205008.52636994098</v>
      </c>
      <c r="S130">
        <f t="shared" si="60"/>
        <v>105</v>
      </c>
      <c r="T130" s="4">
        <f t="shared" si="63"/>
        <v>1686.9722087070509</v>
      </c>
      <c r="U130" s="5">
        <f t="shared" si="67"/>
        <v>1379.099112540139</v>
      </c>
      <c r="V130" s="5">
        <f t="shared" si="64"/>
        <v>307.87309616691186</v>
      </c>
      <c r="W130" s="5">
        <f t="shared" si="68"/>
        <v>206556.99378485396</v>
      </c>
    </row>
    <row r="131" spans="7:23" ht="12">
      <c r="G131">
        <f t="shared" si="56"/>
        <v>106</v>
      </c>
      <c r="H131" s="5">
        <f t="shared" si="61"/>
        <v>1893.1544439757708</v>
      </c>
      <c r="I131" s="5">
        <f t="shared" si="65"/>
        <v>1506.624419362889</v>
      </c>
      <c r="J131" s="5">
        <f t="shared" si="51"/>
        <v>386.5300246128818</v>
      </c>
      <c r="K131" s="5">
        <f t="shared" si="57"/>
        <v>240673.37707344934</v>
      </c>
      <c r="M131">
        <f t="shared" si="58"/>
        <v>106</v>
      </c>
      <c r="N131" s="5">
        <f t="shared" si="62"/>
        <v>1610.026351633393</v>
      </c>
      <c r="O131" s="5">
        <f t="shared" si="66"/>
        <v>1281.3032898121312</v>
      </c>
      <c r="P131" s="5">
        <f t="shared" si="36"/>
        <v>328.7230618212618</v>
      </c>
      <c r="Q131" s="5">
        <f t="shared" si="59"/>
        <v>204679.80330811974</v>
      </c>
      <c r="S131">
        <f t="shared" si="60"/>
        <v>106</v>
      </c>
      <c r="T131" s="4">
        <f t="shared" si="63"/>
        <v>1686.9722087070509</v>
      </c>
      <c r="U131" s="5">
        <f t="shared" si="67"/>
        <v>1377.0466252323597</v>
      </c>
      <c r="V131" s="5">
        <f t="shared" si="64"/>
        <v>309.92558347469117</v>
      </c>
      <c r="W131" s="5">
        <f t="shared" si="68"/>
        <v>206247.06820137927</v>
      </c>
    </row>
    <row r="132" spans="7:23" ht="12">
      <c r="G132">
        <f t="shared" si="56"/>
        <v>107</v>
      </c>
      <c r="H132" s="5">
        <f t="shared" si="61"/>
        <v>1893.1544439757708</v>
      </c>
      <c r="I132" s="5">
        <f t="shared" si="65"/>
        <v>1504.2086067090586</v>
      </c>
      <c r="J132" s="5">
        <f t="shared" si="51"/>
        <v>388.94583726671226</v>
      </c>
      <c r="K132" s="5">
        <f t="shared" si="57"/>
        <v>240284.43123618263</v>
      </c>
      <c r="M132">
        <f t="shared" si="58"/>
        <v>107</v>
      </c>
      <c r="N132" s="5">
        <f t="shared" si="62"/>
        <v>1610.026351633393</v>
      </c>
      <c r="O132" s="5">
        <f t="shared" si="66"/>
        <v>1279.2487706757486</v>
      </c>
      <c r="P132" s="5">
        <f t="shared" si="36"/>
        <v>330.77758095764443</v>
      </c>
      <c r="Q132" s="5">
        <f t="shared" si="59"/>
        <v>204349.02572716208</v>
      </c>
      <c r="S132">
        <f t="shared" si="60"/>
        <v>107</v>
      </c>
      <c r="T132" s="4">
        <f t="shared" si="63"/>
        <v>1686.9722087070509</v>
      </c>
      <c r="U132" s="5">
        <f t="shared" si="67"/>
        <v>1374.9804546758617</v>
      </c>
      <c r="V132" s="5">
        <f t="shared" si="64"/>
        <v>311.9917540311892</v>
      </c>
      <c r="W132" s="5">
        <f t="shared" si="68"/>
        <v>205935.07644734808</v>
      </c>
    </row>
    <row r="133" spans="5:23" ht="12">
      <c r="E133" s="1"/>
      <c r="G133">
        <f t="shared" si="56"/>
        <v>108</v>
      </c>
      <c r="H133" s="5">
        <f t="shared" si="61"/>
        <v>1893.1544439757708</v>
      </c>
      <c r="I133" s="5">
        <f t="shared" si="65"/>
        <v>1501.7776952261418</v>
      </c>
      <c r="J133" s="5">
        <f t="shared" si="51"/>
        <v>391.3767487496291</v>
      </c>
      <c r="K133" s="5">
        <f t="shared" si="57"/>
        <v>239893.054487433</v>
      </c>
      <c r="M133">
        <f t="shared" si="58"/>
        <v>108</v>
      </c>
      <c r="N133" s="5">
        <f t="shared" si="62"/>
        <v>1610.026351633393</v>
      </c>
      <c r="O133" s="5">
        <f t="shared" si="66"/>
        <v>1277.1814107947632</v>
      </c>
      <c r="P133" s="5">
        <f t="shared" si="36"/>
        <v>332.8449408386298</v>
      </c>
      <c r="Q133" s="5">
        <f t="shared" si="59"/>
        <v>204016.18078632344</v>
      </c>
      <c r="S133">
        <f t="shared" si="60"/>
        <v>108</v>
      </c>
      <c r="T133" s="4">
        <f t="shared" si="63"/>
        <v>1686.9722087070509</v>
      </c>
      <c r="U133" s="5">
        <f t="shared" si="67"/>
        <v>1372.9005096489873</v>
      </c>
      <c r="V133" s="5">
        <f t="shared" si="64"/>
        <v>314.0716990580636</v>
      </c>
      <c r="W133" s="5">
        <f t="shared" si="68"/>
        <v>205621.00474829003</v>
      </c>
    </row>
    <row r="134" spans="8:17" ht="12">
      <c r="H134" s="5"/>
      <c r="I134" s="5"/>
      <c r="J134" s="5"/>
      <c r="K134" s="5"/>
      <c r="N134" s="5"/>
      <c r="O134" s="5"/>
      <c r="P134" s="5"/>
      <c r="Q134" s="5"/>
    </row>
    <row r="135" spans="8:17" ht="12">
      <c r="H135" s="5" t="s">
        <v>24</v>
      </c>
      <c r="I135" s="5"/>
      <c r="J135" s="5"/>
      <c r="K135" s="1">
        <f>IF(IOResetRate2+RateAdjustment&gt;IOHighestRate,IOHighestRate,RateAdjustment+IOResetRate2)</f>
        <v>0.09500000000000001</v>
      </c>
      <c r="N135" s="5" t="s">
        <v>24</v>
      </c>
      <c r="O135" s="5"/>
      <c r="P135" s="5"/>
      <c r="Q135" s="1">
        <f>IF(ARMResetRate2+ARMResetAmount&gt;ARMHighestRate,ARMHighestRate,ARMResetAmount+ARMResetRate2)</f>
        <v>0.09500000000000001</v>
      </c>
    </row>
    <row r="136" spans="8:17" ht="12">
      <c r="H136" s="5"/>
      <c r="I136" s="5"/>
      <c r="J136" s="5"/>
      <c r="K136" s="5"/>
      <c r="N136" s="5"/>
      <c r="O136" s="5"/>
      <c r="P136" s="5"/>
      <c r="Q136" s="5"/>
    </row>
    <row r="137" spans="7:23" ht="12">
      <c r="G137">
        <f>+G133+1</f>
        <v>109</v>
      </c>
      <c r="H137" s="5">
        <f aca="true" t="shared" si="69" ref="H137:H200">-PMT(+IOResetRate3/12,LoanTermMonthsIO-IOMonths3rdreset,+LoanBalanceIOYear9,0,0)</f>
        <v>2200.861300924116</v>
      </c>
      <c r="I137" s="5">
        <f>+LoanBalanceIOYear9*IOResetRate3/12</f>
        <v>1899.1533480255114</v>
      </c>
      <c r="J137" s="5">
        <f t="shared" si="51"/>
        <v>301.70795289860484</v>
      </c>
      <c r="K137" s="5">
        <f>+K133-J137</f>
        <v>239591.3465345344</v>
      </c>
      <c r="L137" s="4"/>
      <c r="M137">
        <f>+M133+1</f>
        <v>109</v>
      </c>
      <c r="N137" s="5">
        <f aca="true" t="shared" si="70" ref="N137:N200">-PMT(ARMResetRate3/12,LoanTermMonthsARM-ARMMonths3rdreset,LoanBalanceARMYear9,0,0)</f>
        <v>1871.7145355222417</v>
      </c>
      <c r="O137" s="5">
        <f>+LoanBalanceARMYear9*ARMResetRate3/12</f>
        <v>1615.1280978917275</v>
      </c>
      <c r="P137" s="5">
        <f t="shared" si="36"/>
        <v>256.5864376305142</v>
      </c>
      <c r="Q137" s="5">
        <f>+Q133-P137</f>
        <v>203759.59434869292</v>
      </c>
      <c r="S137">
        <f>+S133+1</f>
        <v>109</v>
      </c>
      <c r="T137" s="4">
        <f aca="true" t="shared" si="71" ref="T137:T200">-PMT(BalloonResetRate1/12,+LoanTermMonthsBalloonReset-BalloonResetMonthsonlyreset,+LoanBalanceBalloonResetYear7,0,0)</f>
        <v>1686.9722087070509</v>
      </c>
      <c r="U137" s="5">
        <f>+W133*BalloonResetRate1/12</f>
        <v>1370.8066983219335</v>
      </c>
      <c r="V137" s="5">
        <f>+T137-U137</f>
        <v>316.1655103851174</v>
      </c>
      <c r="W137" s="5">
        <f>+W133-V137</f>
        <v>205304.8392379049</v>
      </c>
    </row>
    <row r="138" spans="7:23" ht="12">
      <c r="G138">
        <f t="shared" si="56"/>
        <v>110</v>
      </c>
      <c r="H138" s="5">
        <f t="shared" si="69"/>
        <v>2200.861300924116</v>
      </c>
      <c r="I138" s="5">
        <f aca="true" t="shared" si="72" ref="I138:I201">+K137*IOResetRate3/12</f>
        <v>1896.7648267317309</v>
      </c>
      <c r="J138" s="5">
        <f t="shared" si="51"/>
        <v>304.09647419238536</v>
      </c>
      <c r="K138" s="5">
        <f t="shared" si="57"/>
        <v>239287.250060342</v>
      </c>
      <c r="M138">
        <f t="shared" si="58"/>
        <v>110</v>
      </c>
      <c r="N138" s="5">
        <f t="shared" si="70"/>
        <v>1871.7145355222417</v>
      </c>
      <c r="O138" s="5">
        <f aca="true" t="shared" si="73" ref="O138:O201">+Q137*ARMResetRate3/12</f>
        <v>1613.0967885938192</v>
      </c>
      <c r="P138" s="5">
        <f t="shared" si="36"/>
        <v>258.61774692842255</v>
      </c>
      <c r="Q138" s="5">
        <f t="shared" si="59"/>
        <v>203500.9766017645</v>
      </c>
      <c r="S138">
        <f t="shared" si="60"/>
        <v>110</v>
      </c>
      <c r="T138" s="4">
        <f t="shared" si="71"/>
        <v>1686.9722087070509</v>
      </c>
      <c r="U138" s="5">
        <f aca="true" t="shared" si="74" ref="U138:U201">+W137*BalloonResetRate1/12</f>
        <v>1368.6989282526993</v>
      </c>
      <c r="V138" s="5">
        <f>+T138-U138</f>
        <v>318.2732804543516</v>
      </c>
      <c r="W138" s="5">
        <f>+W137-V138</f>
        <v>204986.56595745054</v>
      </c>
    </row>
    <row r="139" spans="4:23" ht="12">
      <c r="D139" s="4"/>
      <c r="E139" s="5"/>
      <c r="G139">
        <f t="shared" si="56"/>
        <v>111</v>
      </c>
      <c r="H139" s="5">
        <f t="shared" si="69"/>
        <v>2200.861300924116</v>
      </c>
      <c r="I139" s="5">
        <f t="shared" si="72"/>
        <v>1894.3573963110412</v>
      </c>
      <c r="J139" s="5">
        <f t="shared" si="51"/>
        <v>306.50390461307506</v>
      </c>
      <c r="K139" s="5">
        <f t="shared" si="57"/>
        <v>238980.7461557289</v>
      </c>
      <c r="M139">
        <f t="shared" si="58"/>
        <v>111</v>
      </c>
      <c r="N139" s="5">
        <f t="shared" si="70"/>
        <v>1871.7145355222417</v>
      </c>
      <c r="O139" s="5">
        <f t="shared" si="73"/>
        <v>1611.0493980973026</v>
      </c>
      <c r="P139" s="5">
        <f t="shared" si="36"/>
        <v>260.6651374249391</v>
      </c>
      <c r="Q139" s="5">
        <f t="shared" si="59"/>
        <v>203240.31146433955</v>
      </c>
      <c r="S139">
        <f t="shared" si="60"/>
        <v>111</v>
      </c>
      <c r="T139" s="4">
        <f t="shared" si="71"/>
        <v>1686.9722087070509</v>
      </c>
      <c r="U139" s="5">
        <f t="shared" si="74"/>
        <v>1366.5771063830036</v>
      </c>
      <c r="V139" s="5">
        <f aca="true" t="shared" si="75" ref="V139:V202">+T139-U139</f>
        <v>320.39510232404723</v>
      </c>
      <c r="W139" s="5">
        <f aca="true" t="shared" si="76" ref="W139:W202">+W138-V139</f>
        <v>204666.1708551265</v>
      </c>
    </row>
    <row r="140" spans="7:23" ht="12">
      <c r="G140">
        <f t="shared" si="56"/>
        <v>112</v>
      </c>
      <c r="H140" s="5">
        <f t="shared" si="69"/>
        <v>2200.861300924116</v>
      </c>
      <c r="I140" s="5">
        <f t="shared" si="72"/>
        <v>1891.9309070661875</v>
      </c>
      <c r="J140" s="5">
        <f t="shared" si="51"/>
        <v>308.9303938579287</v>
      </c>
      <c r="K140" s="5">
        <f t="shared" si="57"/>
        <v>238671.81576187097</v>
      </c>
      <c r="M140">
        <f t="shared" si="58"/>
        <v>112</v>
      </c>
      <c r="N140" s="5">
        <f t="shared" si="70"/>
        <v>1871.7145355222417</v>
      </c>
      <c r="O140" s="5">
        <f t="shared" si="73"/>
        <v>1608.9857990926885</v>
      </c>
      <c r="P140" s="5">
        <f t="shared" si="36"/>
        <v>262.72873642955324</v>
      </c>
      <c r="Q140" s="5">
        <f t="shared" si="59"/>
        <v>202977.58272791</v>
      </c>
      <c r="S140">
        <f t="shared" si="60"/>
        <v>112</v>
      </c>
      <c r="T140" s="4">
        <f t="shared" si="71"/>
        <v>1686.9722087070509</v>
      </c>
      <c r="U140" s="5">
        <f t="shared" si="74"/>
        <v>1364.4411390341766</v>
      </c>
      <c r="V140" s="5">
        <f t="shared" si="75"/>
        <v>322.5310696728743</v>
      </c>
      <c r="W140" s="5">
        <f t="shared" si="76"/>
        <v>204343.63978545362</v>
      </c>
    </row>
    <row r="141" spans="5:23" ht="12">
      <c r="E141" s="4"/>
      <c r="G141">
        <f t="shared" si="56"/>
        <v>113</v>
      </c>
      <c r="H141" s="5">
        <f t="shared" si="69"/>
        <v>2200.861300924116</v>
      </c>
      <c r="I141" s="5">
        <f t="shared" si="72"/>
        <v>1889.4852081148122</v>
      </c>
      <c r="J141" s="5">
        <f t="shared" si="51"/>
        <v>311.37609280930405</v>
      </c>
      <c r="K141" s="5">
        <f t="shared" si="57"/>
        <v>238360.43966906166</v>
      </c>
      <c r="M141">
        <f t="shared" si="58"/>
        <v>113</v>
      </c>
      <c r="N141" s="5">
        <f t="shared" si="70"/>
        <v>1871.7145355222417</v>
      </c>
      <c r="O141" s="5">
        <f t="shared" si="73"/>
        <v>1606.905863262621</v>
      </c>
      <c r="P141" s="5">
        <f t="shared" si="36"/>
        <v>264.8086722596206</v>
      </c>
      <c r="Q141" s="5">
        <f t="shared" si="59"/>
        <v>202712.77405565037</v>
      </c>
      <c r="S141">
        <f t="shared" si="60"/>
        <v>113</v>
      </c>
      <c r="T141" s="4">
        <f t="shared" si="71"/>
        <v>1686.9722087070509</v>
      </c>
      <c r="U141" s="5">
        <f t="shared" si="74"/>
        <v>1362.290931903024</v>
      </c>
      <c r="V141" s="5">
        <f t="shared" si="75"/>
        <v>324.68127680402677</v>
      </c>
      <c r="W141" s="5">
        <f t="shared" si="76"/>
        <v>204018.95850864958</v>
      </c>
    </row>
    <row r="142" spans="7:23" ht="12">
      <c r="G142">
        <f t="shared" si="56"/>
        <v>114</v>
      </c>
      <c r="H142" s="5">
        <f t="shared" si="69"/>
        <v>2200.861300924116</v>
      </c>
      <c r="I142" s="5">
        <f t="shared" si="72"/>
        <v>1887.0201473800716</v>
      </c>
      <c r="J142" s="5">
        <f t="shared" si="51"/>
        <v>313.8411535440446</v>
      </c>
      <c r="K142" s="5">
        <f t="shared" si="57"/>
        <v>238046.5985155176</v>
      </c>
      <c r="M142">
        <f t="shared" si="58"/>
        <v>114</v>
      </c>
      <c r="N142" s="5">
        <f t="shared" si="70"/>
        <v>1871.7145355222417</v>
      </c>
      <c r="O142" s="5">
        <f t="shared" si="73"/>
        <v>1604.809461273899</v>
      </c>
      <c r="P142" s="5">
        <f t="shared" si="36"/>
        <v>266.90507424834277</v>
      </c>
      <c r="Q142" s="5">
        <f t="shared" si="59"/>
        <v>202445.86898140202</v>
      </c>
      <c r="S142">
        <f t="shared" si="60"/>
        <v>114</v>
      </c>
      <c r="T142" s="4">
        <f t="shared" si="71"/>
        <v>1686.9722087070509</v>
      </c>
      <c r="U142" s="5">
        <f t="shared" si="74"/>
        <v>1360.126390057664</v>
      </c>
      <c r="V142" s="5">
        <f t="shared" si="75"/>
        <v>326.84581864938696</v>
      </c>
      <c r="W142" s="5">
        <f t="shared" si="76"/>
        <v>203692.11269000018</v>
      </c>
    </row>
    <row r="143" spans="7:23" ht="12">
      <c r="G143">
        <f t="shared" si="56"/>
        <v>115</v>
      </c>
      <c r="H143" s="5">
        <f t="shared" si="69"/>
        <v>2200.861300924116</v>
      </c>
      <c r="I143" s="5">
        <f t="shared" si="72"/>
        <v>1884.5355715811813</v>
      </c>
      <c r="J143" s="5">
        <f t="shared" si="51"/>
        <v>316.3257293429349</v>
      </c>
      <c r="K143" s="5">
        <f t="shared" si="57"/>
        <v>237730.27278617467</v>
      </c>
      <c r="M143">
        <f t="shared" si="58"/>
        <v>115</v>
      </c>
      <c r="N143" s="5">
        <f t="shared" si="70"/>
        <v>1871.7145355222417</v>
      </c>
      <c r="O143" s="5">
        <f t="shared" si="73"/>
        <v>1602.696462769433</v>
      </c>
      <c r="P143" s="5">
        <f t="shared" si="36"/>
        <v>269.0180727528086</v>
      </c>
      <c r="Q143" s="5">
        <f t="shared" si="59"/>
        <v>202176.8509086492</v>
      </c>
      <c r="S143">
        <f t="shared" si="60"/>
        <v>115</v>
      </c>
      <c r="T143" s="4">
        <f t="shared" si="71"/>
        <v>1686.9722087070509</v>
      </c>
      <c r="U143" s="5">
        <f t="shared" si="74"/>
        <v>1357.9474179333345</v>
      </c>
      <c r="V143" s="5">
        <f t="shared" si="75"/>
        <v>329.0247907737164</v>
      </c>
      <c r="W143" s="5">
        <f t="shared" si="76"/>
        <v>203363.08789922646</v>
      </c>
    </row>
    <row r="144" spans="7:23" ht="12">
      <c r="G144">
        <f t="shared" si="56"/>
        <v>116</v>
      </c>
      <c r="H144" s="5">
        <f t="shared" si="69"/>
        <v>2200.861300924116</v>
      </c>
      <c r="I144" s="5">
        <f t="shared" si="72"/>
        <v>1882.031326223883</v>
      </c>
      <c r="J144" s="5">
        <f t="shared" si="51"/>
        <v>318.82997470023315</v>
      </c>
      <c r="K144" s="5">
        <f t="shared" si="57"/>
        <v>237411.44281147444</v>
      </c>
      <c r="M144">
        <f t="shared" si="58"/>
        <v>116</v>
      </c>
      <c r="N144" s="5">
        <f t="shared" si="70"/>
        <v>1871.7145355222417</v>
      </c>
      <c r="O144" s="5">
        <f t="shared" si="73"/>
        <v>1600.5667363601399</v>
      </c>
      <c r="P144" s="5">
        <f t="shared" si="36"/>
        <v>271.1477991621018</v>
      </c>
      <c r="Q144" s="5">
        <f t="shared" si="59"/>
        <v>201905.7031094871</v>
      </c>
      <c r="S144">
        <f t="shared" si="60"/>
        <v>116</v>
      </c>
      <c r="T144" s="4">
        <f t="shared" si="71"/>
        <v>1686.9722087070509</v>
      </c>
      <c r="U144" s="5">
        <f t="shared" si="74"/>
        <v>1355.7539193281764</v>
      </c>
      <c r="V144" s="5">
        <f t="shared" si="75"/>
        <v>331.2182893788745</v>
      </c>
      <c r="W144" s="5">
        <f t="shared" si="76"/>
        <v>203031.86960984758</v>
      </c>
    </row>
    <row r="145" spans="7:23" ht="12">
      <c r="G145">
        <f t="shared" si="56"/>
        <v>117</v>
      </c>
      <c r="H145" s="5">
        <f t="shared" si="69"/>
        <v>2200.861300924116</v>
      </c>
      <c r="I145" s="5">
        <f t="shared" si="72"/>
        <v>1879.5072555908398</v>
      </c>
      <c r="J145" s="5">
        <f t="shared" si="51"/>
        <v>321.3540453332764</v>
      </c>
      <c r="K145" s="5">
        <f t="shared" si="57"/>
        <v>237090.08876614115</v>
      </c>
      <c r="M145">
        <f t="shared" si="58"/>
        <v>117</v>
      </c>
      <c r="N145" s="5">
        <f t="shared" si="70"/>
        <v>1871.7145355222417</v>
      </c>
      <c r="O145" s="5">
        <f t="shared" si="73"/>
        <v>1598.4201496167732</v>
      </c>
      <c r="P145" s="5">
        <f t="shared" si="36"/>
        <v>273.2943859054685</v>
      </c>
      <c r="Q145" s="5">
        <f t="shared" si="59"/>
        <v>201632.40872358164</v>
      </c>
      <c r="S145">
        <f t="shared" si="60"/>
        <v>117</v>
      </c>
      <c r="T145" s="4">
        <f t="shared" si="71"/>
        <v>1686.9722087070509</v>
      </c>
      <c r="U145" s="5">
        <f t="shared" si="74"/>
        <v>1353.545797398984</v>
      </c>
      <c r="V145" s="5">
        <f t="shared" si="75"/>
        <v>333.4264113080669</v>
      </c>
      <c r="W145" s="5">
        <f t="shared" si="76"/>
        <v>202698.44319853952</v>
      </c>
    </row>
    <row r="146" spans="7:23" ht="12">
      <c r="G146">
        <f t="shared" si="56"/>
        <v>118</v>
      </c>
      <c r="H146" s="5">
        <f t="shared" si="69"/>
        <v>2200.861300924116</v>
      </c>
      <c r="I146" s="5">
        <f t="shared" si="72"/>
        <v>1876.9632027319512</v>
      </c>
      <c r="J146" s="5">
        <f t="shared" si="51"/>
        <v>323.898098192165</v>
      </c>
      <c r="K146" s="5">
        <f t="shared" si="57"/>
        <v>236766.19066794898</v>
      </c>
      <c r="M146">
        <f t="shared" si="58"/>
        <v>118</v>
      </c>
      <c r="N146" s="5">
        <f t="shared" si="70"/>
        <v>1871.7145355222417</v>
      </c>
      <c r="O146" s="5">
        <f t="shared" si="73"/>
        <v>1596.2565690616882</v>
      </c>
      <c r="P146" s="5">
        <f t="shared" si="36"/>
        <v>275.4579664605535</v>
      </c>
      <c r="Q146" s="5">
        <f t="shared" si="59"/>
        <v>201356.95075712109</v>
      </c>
      <c r="S146">
        <f t="shared" si="60"/>
        <v>118</v>
      </c>
      <c r="T146" s="4">
        <f t="shared" si="71"/>
        <v>1686.9722087070509</v>
      </c>
      <c r="U146" s="5">
        <f t="shared" si="74"/>
        <v>1351.3229546569303</v>
      </c>
      <c r="V146" s="5">
        <f t="shared" si="75"/>
        <v>335.6492540501206</v>
      </c>
      <c r="W146" s="5">
        <f t="shared" si="76"/>
        <v>202362.7939444894</v>
      </c>
    </row>
    <row r="147" spans="7:23" ht="12">
      <c r="G147">
        <f t="shared" si="56"/>
        <v>119</v>
      </c>
      <c r="H147" s="5">
        <f t="shared" si="69"/>
        <v>2200.861300924116</v>
      </c>
      <c r="I147" s="5">
        <f t="shared" si="72"/>
        <v>1874.3990094545964</v>
      </c>
      <c r="J147" s="5">
        <f t="shared" si="51"/>
        <v>326.46229146951987</v>
      </c>
      <c r="K147" s="5">
        <f t="shared" si="57"/>
        <v>236439.72837647947</v>
      </c>
      <c r="M147">
        <f t="shared" si="58"/>
        <v>119</v>
      </c>
      <c r="N147" s="5">
        <f t="shared" si="70"/>
        <v>1871.7145355222417</v>
      </c>
      <c r="O147" s="5">
        <f t="shared" si="73"/>
        <v>1594.075860160542</v>
      </c>
      <c r="P147" s="5">
        <f t="shared" si="36"/>
        <v>277.6386753616996</v>
      </c>
      <c r="Q147" s="5">
        <f t="shared" si="59"/>
        <v>201079.3120817594</v>
      </c>
      <c r="S147">
        <f t="shared" si="60"/>
        <v>119</v>
      </c>
      <c r="T147" s="4">
        <f t="shared" si="71"/>
        <v>1686.9722087070509</v>
      </c>
      <c r="U147" s="5">
        <f t="shared" si="74"/>
        <v>1349.0852929632626</v>
      </c>
      <c r="V147" s="5">
        <f t="shared" si="75"/>
        <v>337.8869157437882</v>
      </c>
      <c r="W147" s="5">
        <f t="shared" si="76"/>
        <v>202024.9070287456</v>
      </c>
    </row>
    <row r="148" spans="7:23" ht="12">
      <c r="G148">
        <f t="shared" si="56"/>
        <v>120</v>
      </c>
      <c r="H148" s="5">
        <f t="shared" si="69"/>
        <v>2200.861300924116</v>
      </c>
      <c r="I148" s="5">
        <f t="shared" si="72"/>
        <v>1871.814516313796</v>
      </c>
      <c r="J148" s="5">
        <f t="shared" si="51"/>
        <v>329.0467846103202</v>
      </c>
      <c r="K148" s="5">
        <f t="shared" si="57"/>
        <v>236110.68159186916</v>
      </c>
      <c r="M148">
        <f t="shared" si="58"/>
        <v>120</v>
      </c>
      <c r="N148" s="5">
        <f t="shared" si="70"/>
        <v>1871.7145355222417</v>
      </c>
      <c r="O148" s="5">
        <f t="shared" si="73"/>
        <v>1591.8778873139288</v>
      </c>
      <c r="P148" s="5">
        <f t="shared" si="36"/>
        <v>279.8366482083129</v>
      </c>
      <c r="Q148" s="5">
        <f t="shared" si="59"/>
        <v>200799.47543355107</v>
      </c>
      <c r="S148">
        <f t="shared" si="60"/>
        <v>120</v>
      </c>
      <c r="T148" s="4">
        <f t="shared" si="71"/>
        <v>1686.9722087070509</v>
      </c>
      <c r="U148" s="5">
        <f t="shared" si="74"/>
        <v>1346.8327135249708</v>
      </c>
      <c r="V148" s="5">
        <f t="shared" si="75"/>
        <v>340.13949518208005</v>
      </c>
      <c r="W148" s="5">
        <f t="shared" si="76"/>
        <v>201684.7675335635</v>
      </c>
    </row>
    <row r="149" spans="7:23" ht="12">
      <c r="G149">
        <f>+G148+1</f>
        <v>121</v>
      </c>
      <c r="H149" s="5">
        <f t="shared" si="69"/>
        <v>2200.861300924116</v>
      </c>
      <c r="I149" s="5">
        <f t="shared" si="72"/>
        <v>1869.2095626022976</v>
      </c>
      <c r="J149" s="5">
        <f t="shared" si="51"/>
        <v>331.6517383218186</v>
      </c>
      <c r="K149" s="5">
        <f>+K148-J149</f>
        <v>235779.02985354734</v>
      </c>
      <c r="M149">
        <f>+M148+1</f>
        <v>121</v>
      </c>
      <c r="N149" s="5">
        <f t="shared" si="70"/>
        <v>1871.7145355222417</v>
      </c>
      <c r="O149" s="5">
        <f t="shared" si="73"/>
        <v>1589.6625138489462</v>
      </c>
      <c r="P149" s="5">
        <f t="shared" si="36"/>
        <v>282.0520216732955</v>
      </c>
      <c r="Q149" s="5">
        <f>+Q148-P149</f>
        <v>200517.42341187777</v>
      </c>
      <c r="S149">
        <f>+S148+1</f>
        <v>121</v>
      </c>
      <c r="T149" s="4">
        <f t="shared" si="71"/>
        <v>1686.9722087070509</v>
      </c>
      <c r="U149" s="5">
        <f t="shared" si="74"/>
        <v>1344.5651168904235</v>
      </c>
      <c r="V149" s="5">
        <f t="shared" si="75"/>
        <v>342.40709181662737</v>
      </c>
      <c r="W149" s="5">
        <f t="shared" si="76"/>
        <v>201342.3604417469</v>
      </c>
    </row>
    <row r="150" spans="7:23" ht="12">
      <c r="G150">
        <f t="shared" si="56"/>
        <v>122</v>
      </c>
      <c r="H150" s="5">
        <f t="shared" si="69"/>
        <v>2200.861300924116</v>
      </c>
      <c r="I150" s="5">
        <f t="shared" si="72"/>
        <v>1866.5839863405834</v>
      </c>
      <c r="J150" s="5">
        <f t="shared" si="51"/>
        <v>334.27731458353287</v>
      </c>
      <c r="K150" s="5">
        <f t="shared" si="57"/>
        <v>235444.7525389638</v>
      </c>
      <c r="M150">
        <f t="shared" si="58"/>
        <v>122</v>
      </c>
      <c r="N150" s="5">
        <f t="shared" si="70"/>
        <v>1871.7145355222417</v>
      </c>
      <c r="O150" s="5">
        <f t="shared" si="73"/>
        <v>1587.4296020106992</v>
      </c>
      <c r="P150" s="5">
        <f t="shared" si="36"/>
        <v>284.2849335115425</v>
      </c>
      <c r="Q150" s="5">
        <f t="shared" si="59"/>
        <v>200233.13847836622</v>
      </c>
      <c r="S150">
        <f t="shared" si="60"/>
        <v>122</v>
      </c>
      <c r="T150" s="4">
        <f t="shared" si="71"/>
        <v>1686.9722087070509</v>
      </c>
      <c r="U150" s="5">
        <f t="shared" si="74"/>
        <v>1342.2824029449791</v>
      </c>
      <c r="V150" s="5">
        <f t="shared" si="75"/>
        <v>344.6898057620717</v>
      </c>
      <c r="W150" s="5">
        <f t="shared" si="76"/>
        <v>200997.6706359848</v>
      </c>
    </row>
    <row r="151" spans="7:23" ht="12">
      <c r="G151">
        <f t="shared" si="56"/>
        <v>123</v>
      </c>
      <c r="H151" s="5">
        <f t="shared" si="69"/>
        <v>2200.861300924116</v>
      </c>
      <c r="I151" s="5">
        <f t="shared" si="72"/>
        <v>1863.937624266797</v>
      </c>
      <c r="J151" s="5">
        <f t="shared" si="51"/>
        <v>336.9236766573192</v>
      </c>
      <c r="K151" s="5">
        <f t="shared" si="57"/>
        <v>235107.8288623065</v>
      </c>
      <c r="L151" s="5"/>
      <c r="M151">
        <f t="shared" si="58"/>
        <v>123</v>
      </c>
      <c r="N151" s="5">
        <f t="shared" si="70"/>
        <v>1871.7145355222417</v>
      </c>
      <c r="O151" s="5">
        <f t="shared" si="73"/>
        <v>1585.1790129537328</v>
      </c>
      <c r="P151" s="5">
        <f t="shared" si="36"/>
        <v>286.5355225685089</v>
      </c>
      <c r="Q151" s="5">
        <f t="shared" si="59"/>
        <v>199946.60295579772</v>
      </c>
      <c r="S151">
        <f t="shared" si="60"/>
        <v>123</v>
      </c>
      <c r="T151" s="4">
        <f t="shared" si="71"/>
        <v>1686.9722087070509</v>
      </c>
      <c r="U151" s="5">
        <f t="shared" si="74"/>
        <v>1339.9844709065653</v>
      </c>
      <c r="V151" s="5">
        <f t="shared" si="75"/>
        <v>346.98773780048555</v>
      </c>
      <c r="W151" s="5">
        <f t="shared" si="76"/>
        <v>200650.6828981843</v>
      </c>
    </row>
    <row r="152" spans="7:23" ht="12">
      <c r="G152">
        <f t="shared" si="56"/>
        <v>124</v>
      </c>
      <c r="H152" s="5">
        <f t="shared" si="69"/>
        <v>2200.861300924116</v>
      </c>
      <c r="I152" s="5">
        <f t="shared" si="72"/>
        <v>1861.2703118265933</v>
      </c>
      <c r="J152" s="5">
        <f t="shared" si="51"/>
        <v>339.5909890975229</v>
      </c>
      <c r="K152" s="5">
        <f t="shared" si="57"/>
        <v>234768.23787320897</v>
      </c>
      <c r="M152">
        <f t="shared" si="58"/>
        <v>124</v>
      </c>
      <c r="N152" s="5">
        <f t="shared" si="70"/>
        <v>1871.7145355222417</v>
      </c>
      <c r="O152" s="5">
        <f t="shared" si="73"/>
        <v>1582.9106067333987</v>
      </c>
      <c r="P152" s="5">
        <f t="shared" si="36"/>
        <v>288.803928788843</v>
      </c>
      <c r="Q152" s="5">
        <f t="shared" si="59"/>
        <v>199657.79902700888</v>
      </c>
      <c r="S152">
        <f t="shared" si="60"/>
        <v>124</v>
      </c>
      <c r="T152" s="4">
        <f t="shared" si="71"/>
        <v>1686.9722087070509</v>
      </c>
      <c r="U152" s="5">
        <f t="shared" si="74"/>
        <v>1337.6712193212288</v>
      </c>
      <c r="V152" s="5">
        <f t="shared" si="75"/>
        <v>349.30098938582205</v>
      </c>
      <c r="W152" s="5">
        <f t="shared" si="76"/>
        <v>200301.3819087985</v>
      </c>
    </row>
    <row r="153" spans="7:23" ht="12">
      <c r="G153">
        <f t="shared" si="56"/>
        <v>125</v>
      </c>
      <c r="H153" s="5">
        <f t="shared" si="69"/>
        <v>2200.861300924116</v>
      </c>
      <c r="I153" s="5">
        <f t="shared" si="72"/>
        <v>1858.5818831629047</v>
      </c>
      <c r="J153" s="5">
        <f t="shared" si="51"/>
        <v>342.27941776121156</v>
      </c>
      <c r="K153" s="5">
        <f t="shared" si="57"/>
        <v>234425.95845544775</v>
      </c>
      <c r="M153">
        <f t="shared" si="58"/>
        <v>125</v>
      </c>
      <c r="N153" s="5">
        <f t="shared" si="70"/>
        <v>1871.7145355222417</v>
      </c>
      <c r="O153" s="5">
        <f t="shared" si="73"/>
        <v>1580.6242422971538</v>
      </c>
      <c r="P153" s="5">
        <f t="shared" si="36"/>
        <v>291.09029322508786</v>
      </c>
      <c r="Q153" s="5">
        <f t="shared" si="59"/>
        <v>199366.7087337838</v>
      </c>
      <c r="S153">
        <f t="shared" si="60"/>
        <v>125</v>
      </c>
      <c r="T153" s="4">
        <f t="shared" si="71"/>
        <v>1686.9722087070509</v>
      </c>
      <c r="U153" s="5">
        <f t="shared" si="74"/>
        <v>1335.3425460586566</v>
      </c>
      <c r="V153" s="5">
        <f t="shared" si="75"/>
        <v>351.6296626483943</v>
      </c>
      <c r="W153" s="5">
        <f t="shared" si="76"/>
        <v>199949.7522461501</v>
      </c>
    </row>
    <row r="154" spans="7:23" ht="12">
      <c r="G154">
        <f t="shared" si="56"/>
        <v>126</v>
      </c>
      <c r="H154" s="5">
        <f t="shared" si="69"/>
        <v>2200.861300924116</v>
      </c>
      <c r="I154" s="5">
        <f t="shared" si="72"/>
        <v>1855.8721711056285</v>
      </c>
      <c r="J154" s="5">
        <f t="shared" si="51"/>
        <v>344.98912981848775</v>
      </c>
      <c r="K154" s="5">
        <f t="shared" si="57"/>
        <v>234080.96932562927</v>
      </c>
      <c r="M154">
        <f t="shared" si="58"/>
        <v>126</v>
      </c>
      <c r="N154" s="5">
        <f t="shared" si="70"/>
        <v>1871.7145355222417</v>
      </c>
      <c r="O154" s="5">
        <f t="shared" si="73"/>
        <v>1578.319777475789</v>
      </c>
      <c r="P154" s="5">
        <f t="shared" si="36"/>
        <v>293.3947580464528</v>
      </c>
      <c r="Q154" s="5">
        <f t="shared" si="59"/>
        <v>199073.31397573734</v>
      </c>
      <c r="S154">
        <f t="shared" si="60"/>
        <v>126</v>
      </c>
      <c r="T154" s="4">
        <f t="shared" si="71"/>
        <v>1686.9722087070509</v>
      </c>
      <c r="U154" s="5">
        <f t="shared" si="74"/>
        <v>1332.9983483076674</v>
      </c>
      <c r="V154" s="5">
        <f t="shared" si="75"/>
        <v>353.9738603993835</v>
      </c>
      <c r="W154" s="5">
        <f t="shared" si="76"/>
        <v>199595.77838575072</v>
      </c>
    </row>
    <row r="155" spans="7:23" ht="12">
      <c r="G155">
        <f t="shared" si="56"/>
        <v>127</v>
      </c>
      <c r="H155" s="5">
        <f t="shared" si="69"/>
        <v>2200.861300924116</v>
      </c>
      <c r="I155" s="5">
        <f t="shared" si="72"/>
        <v>1853.141007161232</v>
      </c>
      <c r="J155" s="5">
        <f t="shared" si="51"/>
        <v>347.72029376288424</v>
      </c>
      <c r="K155" s="5">
        <f t="shared" si="57"/>
        <v>233733.24903186638</v>
      </c>
      <c r="M155">
        <f t="shared" si="58"/>
        <v>127</v>
      </c>
      <c r="N155" s="5">
        <f t="shared" si="70"/>
        <v>1871.7145355222417</v>
      </c>
      <c r="O155" s="5">
        <f t="shared" si="73"/>
        <v>1575.9970689745876</v>
      </c>
      <c r="P155" s="5">
        <f t="shared" si="36"/>
        <v>295.7174665476541</v>
      </c>
      <c r="Q155" s="5">
        <f t="shared" si="59"/>
        <v>198777.5965091897</v>
      </c>
      <c r="S155">
        <f t="shared" si="60"/>
        <v>127</v>
      </c>
      <c r="T155" s="4">
        <f t="shared" si="71"/>
        <v>1686.9722087070509</v>
      </c>
      <c r="U155" s="5">
        <f t="shared" si="74"/>
        <v>1330.6385225716715</v>
      </c>
      <c r="V155" s="5">
        <f t="shared" si="75"/>
        <v>356.33368613537937</v>
      </c>
      <c r="W155" s="5">
        <f t="shared" si="76"/>
        <v>199239.44469961533</v>
      </c>
    </row>
    <row r="156" spans="7:23" ht="12">
      <c r="G156">
        <f t="shared" si="56"/>
        <v>128</v>
      </c>
      <c r="H156" s="5">
        <f t="shared" si="69"/>
        <v>2200.861300924116</v>
      </c>
      <c r="I156" s="5">
        <f t="shared" si="72"/>
        <v>1850.3882215022759</v>
      </c>
      <c r="J156" s="5">
        <f t="shared" si="51"/>
        <v>350.47307942184034</v>
      </c>
      <c r="K156" s="5">
        <f t="shared" si="57"/>
        <v>233382.77595244453</v>
      </c>
      <c r="M156">
        <f t="shared" si="58"/>
        <v>128</v>
      </c>
      <c r="N156" s="5">
        <f t="shared" si="70"/>
        <v>1871.7145355222417</v>
      </c>
      <c r="O156" s="5">
        <f t="shared" si="73"/>
        <v>1573.6559723644186</v>
      </c>
      <c r="P156" s="5">
        <f t="shared" si="36"/>
        <v>298.0585631578231</v>
      </c>
      <c r="Q156" s="5">
        <f t="shared" si="59"/>
        <v>198479.53794603187</v>
      </c>
      <c r="S156">
        <f t="shared" si="60"/>
        <v>128</v>
      </c>
      <c r="T156" s="4">
        <f t="shared" si="71"/>
        <v>1686.9722087070509</v>
      </c>
      <c r="U156" s="5">
        <f t="shared" si="74"/>
        <v>1328.2629646641024</v>
      </c>
      <c r="V156" s="5">
        <f t="shared" si="75"/>
        <v>358.7092440429485</v>
      </c>
      <c r="W156" s="5">
        <f t="shared" si="76"/>
        <v>198880.73545557237</v>
      </c>
    </row>
    <row r="157" spans="7:23" ht="12">
      <c r="G157">
        <f t="shared" si="56"/>
        <v>129</v>
      </c>
      <c r="H157" s="5">
        <f t="shared" si="69"/>
        <v>2200.861300924116</v>
      </c>
      <c r="I157" s="5">
        <f t="shared" si="72"/>
        <v>1847.613642956853</v>
      </c>
      <c r="J157" s="5">
        <f t="shared" si="51"/>
        <v>353.2476579672632</v>
      </c>
      <c r="K157" s="5">
        <f t="shared" si="57"/>
        <v>233029.52829447726</v>
      </c>
      <c r="M157">
        <f t="shared" si="58"/>
        <v>129</v>
      </c>
      <c r="N157" s="5">
        <f t="shared" si="70"/>
        <v>1871.7145355222417</v>
      </c>
      <c r="O157" s="5">
        <f t="shared" si="73"/>
        <v>1571.2963420727526</v>
      </c>
      <c r="P157" s="5">
        <f t="shared" si="36"/>
        <v>300.4181934494891</v>
      </c>
      <c r="Q157" s="5">
        <f t="shared" si="59"/>
        <v>198179.11975258237</v>
      </c>
      <c r="S157">
        <f t="shared" si="60"/>
        <v>129</v>
      </c>
      <c r="T157" s="4">
        <f t="shared" si="71"/>
        <v>1686.9722087070509</v>
      </c>
      <c r="U157" s="5">
        <f t="shared" si="74"/>
        <v>1325.8715697038158</v>
      </c>
      <c r="V157" s="5">
        <f t="shared" si="75"/>
        <v>361.1006390032351</v>
      </c>
      <c r="W157" s="5">
        <f t="shared" si="76"/>
        <v>198519.63481656913</v>
      </c>
    </row>
    <row r="158" spans="7:23" ht="12">
      <c r="G158">
        <f t="shared" si="56"/>
        <v>130</v>
      </c>
      <c r="H158" s="5">
        <f t="shared" si="69"/>
        <v>2200.861300924116</v>
      </c>
      <c r="I158" s="5">
        <f t="shared" si="72"/>
        <v>1844.8170989979453</v>
      </c>
      <c r="J158" s="5">
        <f t="shared" si="51"/>
        <v>356.0442019261709</v>
      </c>
      <c r="K158" s="5">
        <f t="shared" si="57"/>
        <v>232673.48409255108</v>
      </c>
      <c r="M158">
        <f t="shared" si="58"/>
        <v>130</v>
      </c>
      <c r="N158" s="5">
        <f t="shared" si="70"/>
        <v>1871.7145355222417</v>
      </c>
      <c r="O158" s="5">
        <f t="shared" si="73"/>
        <v>1568.9180313746108</v>
      </c>
      <c r="P158" s="5">
        <f aca="true" t="shared" si="77" ref="P158:P221">+N158-O158</f>
        <v>302.7965041476309</v>
      </c>
      <c r="Q158" s="5">
        <f t="shared" si="59"/>
        <v>197876.32324843472</v>
      </c>
      <c r="S158">
        <f t="shared" si="60"/>
        <v>130</v>
      </c>
      <c r="T158" s="4">
        <f t="shared" si="71"/>
        <v>1686.9722087070509</v>
      </c>
      <c r="U158" s="5">
        <f t="shared" si="74"/>
        <v>1323.464232110461</v>
      </c>
      <c r="V158" s="5">
        <f t="shared" si="75"/>
        <v>363.50797659658997</v>
      </c>
      <c r="W158" s="5">
        <f t="shared" si="76"/>
        <v>198156.12683997254</v>
      </c>
    </row>
    <row r="159" spans="7:23" ht="12">
      <c r="G159">
        <f t="shared" si="56"/>
        <v>131</v>
      </c>
      <c r="H159" s="5">
        <f t="shared" si="69"/>
        <v>2200.861300924116</v>
      </c>
      <c r="I159" s="5">
        <f t="shared" si="72"/>
        <v>1841.9984157326962</v>
      </c>
      <c r="J159" s="5">
        <f t="shared" si="51"/>
        <v>358.86288519142</v>
      </c>
      <c r="K159" s="5">
        <f t="shared" si="57"/>
        <v>232314.62120735965</v>
      </c>
      <c r="M159">
        <f t="shared" si="58"/>
        <v>131</v>
      </c>
      <c r="N159" s="5">
        <f t="shared" si="70"/>
        <v>1871.7145355222417</v>
      </c>
      <c r="O159" s="5">
        <f t="shared" si="73"/>
        <v>1566.5208923834418</v>
      </c>
      <c r="P159" s="5">
        <f t="shared" si="77"/>
        <v>305.19364313879987</v>
      </c>
      <c r="Q159" s="5">
        <f t="shared" si="59"/>
        <v>197571.12960529592</v>
      </c>
      <c r="S159">
        <f t="shared" si="60"/>
        <v>131</v>
      </c>
      <c r="T159" s="4">
        <f t="shared" si="71"/>
        <v>1686.9722087070509</v>
      </c>
      <c r="U159" s="5">
        <f t="shared" si="74"/>
        <v>1321.040845599817</v>
      </c>
      <c r="V159" s="5">
        <f t="shared" si="75"/>
        <v>365.9313631072339</v>
      </c>
      <c r="W159" s="5">
        <f t="shared" si="76"/>
        <v>197790.1954768653</v>
      </c>
    </row>
    <row r="160" spans="7:23" ht="12">
      <c r="G160">
        <f t="shared" si="56"/>
        <v>132</v>
      </c>
      <c r="H160" s="5">
        <f t="shared" si="69"/>
        <v>2200.861300924116</v>
      </c>
      <c r="I160" s="5">
        <f t="shared" si="72"/>
        <v>1839.1574178915973</v>
      </c>
      <c r="J160" s="5">
        <f t="shared" si="51"/>
        <v>361.7038830325189</v>
      </c>
      <c r="K160" s="5">
        <f t="shared" si="57"/>
        <v>231952.91732432714</v>
      </c>
      <c r="M160">
        <f t="shared" si="58"/>
        <v>132</v>
      </c>
      <c r="N160" s="5">
        <f t="shared" si="70"/>
        <v>1871.7145355222417</v>
      </c>
      <c r="O160" s="5">
        <f t="shared" si="73"/>
        <v>1564.1047760419262</v>
      </c>
      <c r="P160" s="5">
        <f t="shared" si="77"/>
        <v>307.60975948031546</v>
      </c>
      <c r="Q160" s="5">
        <f t="shared" si="59"/>
        <v>197263.5198458156</v>
      </c>
      <c r="S160">
        <f t="shared" si="60"/>
        <v>132</v>
      </c>
      <c r="T160" s="4">
        <f t="shared" si="71"/>
        <v>1686.9722087070509</v>
      </c>
      <c r="U160" s="5">
        <f t="shared" si="74"/>
        <v>1318.6013031791022</v>
      </c>
      <c r="V160" s="5">
        <f t="shared" si="75"/>
        <v>368.3709055279487</v>
      </c>
      <c r="W160" s="5">
        <f t="shared" si="76"/>
        <v>197421.82457133735</v>
      </c>
    </row>
    <row r="161" spans="7:23" ht="12">
      <c r="G161">
        <f>+G160+1</f>
        <v>133</v>
      </c>
      <c r="H161" s="5">
        <f t="shared" si="69"/>
        <v>2200.861300924116</v>
      </c>
      <c r="I161" s="5">
        <f t="shared" si="72"/>
        <v>1836.29392881759</v>
      </c>
      <c r="J161" s="5">
        <f t="shared" si="51"/>
        <v>364.56737210652614</v>
      </c>
      <c r="K161" s="5">
        <f>+K160-J161</f>
        <v>231588.3499522206</v>
      </c>
      <c r="M161">
        <f>+M160+1</f>
        <v>133</v>
      </c>
      <c r="N161" s="5">
        <f t="shared" si="70"/>
        <v>1871.7145355222417</v>
      </c>
      <c r="O161" s="5">
        <f t="shared" si="73"/>
        <v>1561.6695321127072</v>
      </c>
      <c r="P161" s="5">
        <f t="shared" si="77"/>
        <v>310.0450034095345</v>
      </c>
      <c r="Q161" s="5">
        <f>+Q160-P161</f>
        <v>196953.47484240608</v>
      </c>
      <c r="S161">
        <f>+S160+1</f>
        <v>133</v>
      </c>
      <c r="T161" s="4">
        <f t="shared" si="71"/>
        <v>1686.9722087070509</v>
      </c>
      <c r="U161" s="5">
        <f t="shared" si="74"/>
        <v>1316.145497142249</v>
      </c>
      <c r="V161" s="5">
        <f t="shared" si="75"/>
        <v>370.8267115648018</v>
      </c>
      <c r="W161" s="5">
        <f t="shared" si="76"/>
        <v>197050.99785977256</v>
      </c>
    </row>
    <row r="162" spans="7:23" ht="12">
      <c r="G162">
        <f t="shared" si="56"/>
        <v>134</v>
      </c>
      <c r="H162" s="5">
        <f t="shared" si="69"/>
        <v>2200.861300924116</v>
      </c>
      <c r="I162" s="5">
        <f t="shared" si="72"/>
        <v>1833.40777045508</v>
      </c>
      <c r="J162" s="5">
        <f t="shared" si="51"/>
        <v>367.4535304690362</v>
      </c>
      <c r="K162" s="5">
        <f t="shared" si="57"/>
        <v>231220.89642175156</v>
      </c>
      <c r="M162">
        <f t="shared" si="58"/>
        <v>134</v>
      </c>
      <c r="N162" s="5">
        <f t="shared" si="70"/>
        <v>1871.7145355222417</v>
      </c>
      <c r="O162" s="5">
        <f t="shared" si="73"/>
        <v>1559.2150091690482</v>
      </c>
      <c r="P162" s="5">
        <f t="shared" si="77"/>
        <v>312.49952635319346</v>
      </c>
      <c r="Q162" s="5">
        <f t="shared" si="59"/>
        <v>196640.97531605288</v>
      </c>
      <c r="S162">
        <f t="shared" si="60"/>
        <v>134</v>
      </c>
      <c r="T162" s="4">
        <f t="shared" si="71"/>
        <v>1686.9722087070509</v>
      </c>
      <c r="U162" s="5">
        <f t="shared" si="74"/>
        <v>1313.6733190651505</v>
      </c>
      <c r="V162" s="5">
        <f t="shared" si="75"/>
        <v>373.29888964190036</v>
      </c>
      <c r="W162" s="5">
        <f t="shared" si="76"/>
        <v>196677.69897013064</v>
      </c>
    </row>
    <row r="163" spans="7:23" ht="12">
      <c r="G163">
        <f t="shared" si="56"/>
        <v>135</v>
      </c>
      <c r="H163" s="5">
        <f t="shared" si="69"/>
        <v>2200.861300924116</v>
      </c>
      <c r="I163" s="5">
        <f t="shared" si="72"/>
        <v>1830.4987633388666</v>
      </c>
      <c r="J163" s="5">
        <f t="shared" si="51"/>
        <v>370.3625375852496</v>
      </c>
      <c r="K163" s="5">
        <f t="shared" si="57"/>
        <v>230850.5338841663</v>
      </c>
      <c r="M163">
        <f t="shared" si="58"/>
        <v>135</v>
      </c>
      <c r="N163" s="5">
        <f t="shared" si="70"/>
        <v>1871.7145355222417</v>
      </c>
      <c r="O163" s="5">
        <f t="shared" si="73"/>
        <v>1556.7410545854189</v>
      </c>
      <c r="P163" s="5">
        <f t="shared" si="77"/>
        <v>314.97348093682285</v>
      </c>
      <c r="Q163" s="5">
        <f t="shared" si="59"/>
        <v>196326.00183511607</v>
      </c>
      <c r="S163">
        <f t="shared" si="60"/>
        <v>135</v>
      </c>
      <c r="T163" s="4">
        <f t="shared" si="71"/>
        <v>1686.9722087070509</v>
      </c>
      <c r="U163" s="5">
        <f t="shared" si="74"/>
        <v>1311.184659800871</v>
      </c>
      <c r="V163" s="5">
        <f t="shared" si="75"/>
        <v>375.78754890617984</v>
      </c>
      <c r="W163" s="5">
        <f t="shared" si="76"/>
        <v>196301.91142122447</v>
      </c>
    </row>
    <row r="164" spans="7:23" ht="12">
      <c r="G164">
        <f t="shared" si="56"/>
        <v>136</v>
      </c>
      <c r="H164" s="5">
        <f t="shared" si="69"/>
        <v>2200.861300924116</v>
      </c>
      <c r="I164" s="5">
        <f t="shared" si="72"/>
        <v>1827.5667265829834</v>
      </c>
      <c r="J164" s="5">
        <f t="shared" si="51"/>
        <v>373.29457434113283</v>
      </c>
      <c r="K164" s="5">
        <f t="shared" si="57"/>
        <v>230477.23930982518</v>
      </c>
      <c r="M164">
        <f t="shared" si="58"/>
        <v>136</v>
      </c>
      <c r="N164" s="5">
        <f t="shared" si="70"/>
        <v>1871.7145355222417</v>
      </c>
      <c r="O164" s="5">
        <f t="shared" si="73"/>
        <v>1554.2475145280025</v>
      </c>
      <c r="P164" s="5">
        <f t="shared" si="77"/>
        <v>317.4670209942392</v>
      </c>
      <c r="Q164" s="5">
        <f t="shared" si="59"/>
        <v>196008.53481412184</v>
      </c>
      <c r="S164">
        <f t="shared" si="60"/>
        <v>136</v>
      </c>
      <c r="T164" s="4">
        <f t="shared" si="71"/>
        <v>1686.9722087070509</v>
      </c>
      <c r="U164" s="5">
        <f t="shared" si="74"/>
        <v>1308.67940947483</v>
      </c>
      <c r="V164" s="5">
        <f t="shared" si="75"/>
        <v>378.2927992322209</v>
      </c>
      <c r="W164" s="5">
        <f t="shared" si="76"/>
        <v>195923.61862199227</v>
      </c>
    </row>
    <row r="165" spans="7:23" ht="12">
      <c r="G165">
        <f t="shared" si="56"/>
        <v>137</v>
      </c>
      <c r="H165" s="5">
        <f t="shared" si="69"/>
        <v>2200.861300924116</v>
      </c>
      <c r="I165" s="5">
        <f t="shared" si="72"/>
        <v>1824.6114778694498</v>
      </c>
      <c r="J165" s="5">
        <f t="shared" si="51"/>
        <v>376.2498230546664</v>
      </c>
      <c r="K165" s="5">
        <f t="shared" si="57"/>
        <v>230100.9894867705</v>
      </c>
      <c r="M165">
        <f t="shared" si="58"/>
        <v>137</v>
      </c>
      <c r="N165" s="5">
        <f t="shared" si="70"/>
        <v>1871.7145355222417</v>
      </c>
      <c r="O165" s="5">
        <f t="shared" si="73"/>
        <v>1551.7342339451316</v>
      </c>
      <c r="P165" s="5">
        <f t="shared" si="77"/>
        <v>319.98030157711014</v>
      </c>
      <c r="Q165" s="5">
        <f t="shared" si="59"/>
        <v>195688.55451254474</v>
      </c>
      <c r="S165">
        <f t="shared" si="60"/>
        <v>137</v>
      </c>
      <c r="T165" s="4">
        <f t="shared" si="71"/>
        <v>1686.9722087070509</v>
      </c>
      <c r="U165" s="5">
        <f t="shared" si="74"/>
        <v>1306.1574574799486</v>
      </c>
      <c r="V165" s="5">
        <f t="shared" si="75"/>
        <v>380.8147512271023</v>
      </c>
      <c r="W165" s="5">
        <f t="shared" si="76"/>
        <v>195542.80387076517</v>
      </c>
    </row>
    <row r="166" spans="7:23" ht="12">
      <c r="G166">
        <f t="shared" si="56"/>
        <v>138</v>
      </c>
      <c r="H166" s="5">
        <f t="shared" si="69"/>
        <v>2200.861300924116</v>
      </c>
      <c r="I166" s="5">
        <f t="shared" si="72"/>
        <v>1821.6328334369334</v>
      </c>
      <c r="J166" s="5">
        <f t="shared" si="51"/>
        <v>379.2284674871828</v>
      </c>
      <c r="K166" s="5">
        <f t="shared" si="57"/>
        <v>229721.76101928332</v>
      </c>
      <c r="M166">
        <f t="shared" si="58"/>
        <v>138</v>
      </c>
      <c r="N166" s="5">
        <f t="shared" si="70"/>
        <v>1871.7145355222417</v>
      </c>
      <c r="O166" s="5">
        <f t="shared" si="73"/>
        <v>1549.2010565576459</v>
      </c>
      <c r="P166" s="5">
        <f t="shared" si="77"/>
        <v>322.51347896459583</v>
      </c>
      <c r="Q166" s="5">
        <f t="shared" si="59"/>
        <v>195366.04103358014</v>
      </c>
      <c r="S166">
        <f t="shared" si="60"/>
        <v>138</v>
      </c>
      <c r="T166" s="4">
        <f t="shared" si="71"/>
        <v>1686.9722087070509</v>
      </c>
      <c r="U166" s="5">
        <f t="shared" si="74"/>
        <v>1303.6186924717679</v>
      </c>
      <c r="V166" s="5">
        <f t="shared" si="75"/>
        <v>383.353516235283</v>
      </c>
      <c r="W166" s="5">
        <f t="shared" si="76"/>
        <v>195159.4503545299</v>
      </c>
    </row>
    <row r="167" spans="7:23" ht="12">
      <c r="G167">
        <f t="shared" si="56"/>
        <v>139</v>
      </c>
      <c r="H167" s="5">
        <f t="shared" si="69"/>
        <v>2200.861300924116</v>
      </c>
      <c r="I167" s="5">
        <f t="shared" si="72"/>
        <v>1818.6306080693266</v>
      </c>
      <c r="J167" s="5">
        <f t="shared" si="51"/>
        <v>382.2306928547896</v>
      </c>
      <c r="K167" s="5">
        <f t="shared" si="57"/>
        <v>229339.53032642853</v>
      </c>
      <c r="M167">
        <f t="shared" si="58"/>
        <v>139</v>
      </c>
      <c r="N167" s="5">
        <f t="shared" si="70"/>
        <v>1871.7145355222417</v>
      </c>
      <c r="O167" s="5">
        <f t="shared" si="73"/>
        <v>1546.6478248491765</v>
      </c>
      <c r="P167" s="5">
        <f t="shared" si="77"/>
        <v>325.06671067306524</v>
      </c>
      <c r="Q167" s="5">
        <f t="shared" si="59"/>
        <v>195040.97432290707</v>
      </c>
      <c r="S167">
        <f t="shared" si="60"/>
        <v>139</v>
      </c>
      <c r="T167" s="4">
        <f t="shared" si="71"/>
        <v>1686.9722087070509</v>
      </c>
      <c r="U167" s="5">
        <f t="shared" si="74"/>
        <v>1301.0630023635326</v>
      </c>
      <c r="V167" s="5">
        <f t="shared" si="75"/>
        <v>385.90920634351824</v>
      </c>
      <c r="W167" s="5">
        <f t="shared" si="76"/>
        <v>194773.54114818637</v>
      </c>
    </row>
    <row r="168" spans="7:23" ht="12">
      <c r="G168">
        <f t="shared" si="56"/>
        <v>140</v>
      </c>
      <c r="H168" s="5">
        <f t="shared" si="69"/>
        <v>2200.861300924116</v>
      </c>
      <c r="I168" s="5">
        <f t="shared" si="72"/>
        <v>1815.604615084226</v>
      </c>
      <c r="J168" s="5">
        <f t="shared" si="51"/>
        <v>385.2566858398902</v>
      </c>
      <c r="K168" s="5">
        <f t="shared" si="57"/>
        <v>228954.27364058865</v>
      </c>
      <c r="M168">
        <f t="shared" si="58"/>
        <v>140</v>
      </c>
      <c r="N168" s="5">
        <f t="shared" si="70"/>
        <v>1871.7145355222417</v>
      </c>
      <c r="O168" s="5">
        <f t="shared" si="73"/>
        <v>1544.0743800563478</v>
      </c>
      <c r="P168" s="5">
        <f t="shared" si="77"/>
        <v>327.64015546589394</v>
      </c>
      <c r="Q168" s="5">
        <f t="shared" si="59"/>
        <v>194713.33416744118</v>
      </c>
      <c r="S168">
        <f t="shared" si="60"/>
        <v>140</v>
      </c>
      <c r="T168" s="4">
        <f t="shared" si="71"/>
        <v>1686.9722087070509</v>
      </c>
      <c r="U168" s="5">
        <f t="shared" si="74"/>
        <v>1298.4902743212426</v>
      </c>
      <c r="V168" s="5">
        <f t="shared" si="75"/>
        <v>388.48193438580824</v>
      </c>
      <c r="W168" s="5">
        <f t="shared" si="76"/>
        <v>194385.05921380056</v>
      </c>
    </row>
    <row r="169" spans="7:23" ht="12">
      <c r="G169">
        <f t="shared" si="56"/>
        <v>141</v>
      </c>
      <c r="H169" s="5">
        <f t="shared" si="69"/>
        <v>2200.861300924116</v>
      </c>
      <c r="I169" s="5">
        <f t="shared" si="72"/>
        <v>1812.5546663213272</v>
      </c>
      <c r="J169" s="5">
        <f t="shared" si="51"/>
        <v>388.306634602789</v>
      </c>
      <c r="K169" s="5">
        <f t="shared" si="57"/>
        <v>228565.96700598588</v>
      </c>
      <c r="M169">
        <f t="shared" si="58"/>
        <v>141</v>
      </c>
      <c r="N169" s="5">
        <f t="shared" si="70"/>
        <v>1871.7145355222417</v>
      </c>
      <c r="O169" s="5">
        <f t="shared" si="73"/>
        <v>1541.4805621589096</v>
      </c>
      <c r="P169" s="5">
        <f t="shared" si="77"/>
        <v>330.2339733633321</v>
      </c>
      <c r="Q169" s="5">
        <f t="shared" si="59"/>
        <v>194383.10019407785</v>
      </c>
      <c r="S169">
        <f t="shared" si="60"/>
        <v>141</v>
      </c>
      <c r="T169" s="4">
        <f t="shared" si="71"/>
        <v>1686.9722087070509</v>
      </c>
      <c r="U169" s="5">
        <f t="shared" si="74"/>
        <v>1295.9003947586705</v>
      </c>
      <c r="V169" s="5">
        <f t="shared" si="75"/>
        <v>391.0718139483804</v>
      </c>
      <c r="W169" s="5">
        <f t="shared" si="76"/>
        <v>193993.98739985217</v>
      </c>
    </row>
    <row r="170" spans="7:23" ht="12">
      <c r="G170">
        <f t="shared" si="56"/>
        <v>142</v>
      </c>
      <c r="H170" s="5">
        <f t="shared" si="69"/>
        <v>2200.861300924116</v>
      </c>
      <c r="I170" s="5">
        <f t="shared" si="72"/>
        <v>1809.4805721307218</v>
      </c>
      <c r="J170" s="5">
        <f t="shared" si="51"/>
        <v>391.3807287933944</v>
      </c>
      <c r="K170" s="5">
        <f t="shared" si="57"/>
        <v>228174.5862771925</v>
      </c>
      <c r="M170">
        <f t="shared" si="58"/>
        <v>142</v>
      </c>
      <c r="N170" s="5">
        <f t="shared" si="70"/>
        <v>1871.7145355222417</v>
      </c>
      <c r="O170" s="5">
        <f t="shared" si="73"/>
        <v>1538.8662098697832</v>
      </c>
      <c r="P170" s="5">
        <f t="shared" si="77"/>
        <v>332.84832565245847</v>
      </c>
      <c r="Q170" s="5">
        <f t="shared" si="59"/>
        <v>194050.2518684254</v>
      </c>
      <c r="S170">
        <f t="shared" si="60"/>
        <v>142</v>
      </c>
      <c r="T170" s="4">
        <f t="shared" si="71"/>
        <v>1686.9722087070509</v>
      </c>
      <c r="U170" s="5">
        <f t="shared" si="74"/>
        <v>1293.2932493323478</v>
      </c>
      <c r="V170" s="5">
        <f t="shared" si="75"/>
        <v>393.678959374703</v>
      </c>
      <c r="W170" s="5">
        <f t="shared" si="76"/>
        <v>193600.30844047747</v>
      </c>
    </row>
    <row r="171" spans="7:23" ht="12">
      <c r="G171">
        <f t="shared" si="56"/>
        <v>143</v>
      </c>
      <c r="H171" s="5">
        <f t="shared" si="69"/>
        <v>2200.861300924116</v>
      </c>
      <c r="I171" s="5">
        <f t="shared" si="72"/>
        <v>1806.3821413611074</v>
      </c>
      <c r="J171" s="5">
        <f t="shared" si="51"/>
        <v>394.4791595630088</v>
      </c>
      <c r="K171" s="5">
        <f t="shared" si="57"/>
        <v>227780.10711762946</v>
      </c>
      <c r="M171">
        <f t="shared" si="58"/>
        <v>143</v>
      </c>
      <c r="N171" s="5">
        <f t="shared" si="70"/>
        <v>1871.7145355222417</v>
      </c>
      <c r="O171" s="5">
        <f t="shared" si="73"/>
        <v>1536.2311606250348</v>
      </c>
      <c r="P171" s="5">
        <f t="shared" si="77"/>
        <v>335.4833748972069</v>
      </c>
      <c r="Q171" s="5">
        <f t="shared" si="59"/>
        <v>193714.7684935282</v>
      </c>
      <c r="S171">
        <f t="shared" si="60"/>
        <v>143</v>
      </c>
      <c r="T171" s="4">
        <f t="shared" si="71"/>
        <v>1686.9722087070509</v>
      </c>
      <c r="U171" s="5">
        <f t="shared" si="74"/>
        <v>1290.6687229365164</v>
      </c>
      <c r="V171" s="5">
        <f t="shared" si="75"/>
        <v>396.3034857705345</v>
      </c>
      <c r="W171" s="5">
        <f t="shared" si="76"/>
        <v>193204.00495470694</v>
      </c>
    </row>
    <row r="172" spans="7:23" ht="12">
      <c r="G172">
        <f t="shared" si="56"/>
        <v>144</v>
      </c>
      <c r="H172" s="5">
        <f t="shared" si="69"/>
        <v>2200.861300924116</v>
      </c>
      <c r="I172" s="5">
        <f t="shared" si="72"/>
        <v>1803.2591813479003</v>
      </c>
      <c r="J172" s="5">
        <f t="shared" si="51"/>
        <v>397.60211957621596</v>
      </c>
      <c r="K172" s="5">
        <f t="shared" si="57"/>
        <v>227382.50499805325</v>
      </c>
      <c r="M172">
        <f t="shared" si="58"/>
        <v>144</v>
      </c>
      <c r="N172" s="5">
        <f t="shared" si="70"/>
        <v>1871.7145355222417</v>
      </c>
      <c r="O172" s="5">
        <f t="shared" si="73"/>
        <v>1533.5752505737648</v>
      </c>
      <c r="P172" s="5">
        <f t="shared" si="77"/>
        <v>338.13928494847687</v>
      </c>
      <c r="Q172" s="5">
        <f t="shared" si="59"/>
        <v>193376.62920857972</v>
      </c>
      <c r="S172">
        <f t="shared" si="60"/>
        <v>144</v>
      </c>
      <c r="T172" s="4">
        <f t="shared" si="71"/>
        <v>1686.9722087070509</v>
      </c>
      <c r="U172" s="5">
        <f t="shared" si="74"/>
        <v>1288.0266996980463</v>
      </c>
      <c r="V172" s="5">
        <f t="shared" si="75"/>
        <v>398.9455090090046</v>
      </c>
      <c r="W172" s="5">
        <f t="shared" si="76"/>
        <v>192805.05944569793</v>
      </c>
    </row>
    <row r="173" spans="7:23" ht="12">
      <c r="G173">
        <f>+G172+1</f>
        <v>145</v>
      </c>
      <c r="H173" s="5">
        <f t="shared" si="69"/>
        <v>2200.861300924116</v>
      </c>
      <c r="I173" s="5">
        <f t="shared" si="72"/>
        <v>1800.1114979012552</v>
      </c>
      <c r="J173" s="5">
        <f t="shared" si="51"/>
        <v>400.749803022861</v>
      </c>
      <c r="K173" s="5">
        <f>+K172-J173</f>
        <v>226981.7551950304</v>
      </c>
      <c r="M173">
        <f>+M172+1</f>
        <v>145</v>
      </c>
      <c r="N173" s="5">
        <f t="shared" si="70"/>
        <v>1871.7145355222417</v>
      </c>
      <c r="O173" s="5">
        <f t="shared" si="73"/>
        <v>1530.898314567923</v>
      </c>
      <c r="P173" s="5">
        <f t="shared" si="77"/>
        <v>340.8162209543186</v>
      </c>
      <c r="Q173" s="5">
        <f>+Q172-P173</f>
        <v>193035.8129876254</v>
      </c>
      <c r="S173">
        <f>+S172+1</f>
        <v>145</v>
      </c>
      <c r="T173" s="4">
        <f t="shared" si="71"/>
        <v>1686.9722087070509</v>
      </c>
      <c r="U173" s="5">
        <f t="shared" si="74"/>
        <v>1285.3670629713195</v>
      </c>
      <c r="V173" s="5">
        <f t="shared" si="75"/>
        <v>401.6051457357314</v>
      </c>
      <c r="W173" s="5">
        <f t="shared" si="76"/>
        <v>192403.4542999622</v>
      </c>
    </row>
    <row r="174" spans="7:23" ht="12">
      <c r="G174">
        <f t="shared" si="56"/>
        <v>146</v>
      </c>
      <c r="H174" s="5">
        <f t="shared" si="69"/>
        <v>2200.861300924116</v>
      </c>
      <c r="I174" s="5">
        <f t="shared" si="72"/>
        <v>1796.9388952939908</v>
      </c>
      <c r="J174" s="5">
        <f t="shared" si="51"/>
        <v>403.92240563012547</v>
      </c>
      <c r="K174" s="5">
        <f t="shared" si="57"/>
        <v>226577.83278940027</v>
      </c>
      <c r="M174">
        <f t="shared" si="58"/>
        <v>146</v>
      </c>
      <c r="N174" s="5">
        <f t="shared" si="70"/>
        <v>1871.7145355222417</v>
      </c>
      <c r="O174" s="5">
        <f t="shared" si="73"/>
        <v>1528.2001861520346</v>
      </c>
      <c r="P174" s="5">
        <f t="shared" si="77"/>
        <v>343.5143493702071</v>
      </c>
      <c r="Q174" s="5">
        <f t="shared" si="59"/>
        <v>192692.2986382552</v>
      </c>
      <c r="S174">
        <f t="shared" si="60"/>
        <v>146</v>
      </c>
      <c r="T174" s="4">
        <f t="shared" si="71"/>
        <v>1686.9722087070509</v>
      </c>
      <c r="U174" s="5">
        <f t="shared" si="74"/>
        <v>1282.6896953330813</v>
      </c>
      <c r="V174" s="5">
        <f t="shared" si="75"/>
        <v>404.28251337396955</v>
      </c>
      <c r="W174" s="5">
        <f t="shared" si="76"/>
        <v>191999.17178658824</v>
      </c>
    </row>
    <row r="175" spans="7:23" ht="12">
      <c r="G175">
        <f t="shared" si="56"/>
        <v>147</v>
      </c>
      <c r="H175" s="5">
        <f t="shared" si="69"/>
        <v>2200.861300924116</v>
      </c>
      <c r="I175" s="5">
        <f t="shared" si="72"/>
        <v>1793.7411762494191</v>
      </c>
      <c r="J175" s="5">
        <f t="shared" si="51"/>
        <v>407.1201246746971</v>
      </c>
      <c r="K175" s="5">
        <f t="shared" si="57"/>
        <v>226170.71266472558</v>
      </c>
      <c r="M175">
        <f t="shared" si="58"/>
        <v>147</v>
      </c>
      <c r="N175" s="5">
        <f t="shared" si="70"/>
        <v>1871.7145355222417</v>
      </c>
      <c r="O175" s="5">
        <f t="shared" si="73"/>
        <v>1525.4806975528538</v>
      </c>
      <c r="P175" s="5">
        <f t="shared" si="77"/>
        <v>346.2338379693879</v>
      </c>
      <c r="Q175" s="5">
        <f t="shared" si="59"/>
        <v>192346.0648002858</v>
      </c>
      <c r="S175">
        <f t="shared" si="60"/>
        <v>147</v>
      </c>
      <c r="T175" s="4">
        <f t="shared" si="71"/>
        <v>1686.9722087070509</v>
      </c>
      <c r="U175" s="5">
        <f t="shared" si="74"/>
        <v>1279.994478577255</v>
      </c>
      <c r="V175" s="5">
        <f t="shared" si="75"/>
        <v>406.9777301297959</v>
      </c>
      <c r="W175" s="5">
        <f t="shared" si="76"/>
        <v>191592.19405645845</v>
      </c>
    </row>
    <row r="176" spans="7:23" ht="12">
      <c r="G176">
        <f t="shared" si="56"/>
        <v>148</v>
      </c>
      <c r="H176" s="5">
        <f t="shared" si="69"/>
        <v>2200.861300924116</v>
      </c>
      <c r="I176" s="5">
        <f t="shared" si="72"/>
        <v>1790.5181419290777</v>
      </c>
      <c r="J176" s="5">
        <f t="shared" si="51"/>
        <v>410.3431589950385</v>
      </c>
      <c r="K176" s="5">
        <f t="shared" si="57"/>
        <v>225760.36950573054</v>
      </c>
      <c r="M176">
        <f t="shared" si="58"/>
        <v>148</v>
      </c>
      <c r="N176" s="5">
        <f t="shared" si="70"/>
        <v>1871.7145355222417</v>
      </c>
      <c r="O176" s="5">
        <f t="shared" si="73"/>
        <v>1522.7396796689293</v>
      </c>
      <c r="P176" s="5">
        <f t="shared" si="77"/>
        <v>348.9748558533124</v>
      </c>
      <c r="Q176" s="5">
        <f t="shared" si="59"/>
        <v>191997.0899444325</v>
      </c>
      <c r="S176">
        <f t="shared" si="60"/>
        <v>148</v>
      </c>
      <c r="T176" s="4">
        <f t="shared" si="71"/>
        <v>1686.9722087070509</v>
      </c>
      <c r="U176" s="5">
        <f t="shared" si="74"/>
        <v>1277.281293709723</v>
      </c>
      <c r="V176" s="5">
        <f t="shared" si="75"/>
        <v>409.6909149973278</v>
      </c>
      <c r="W176" s="5">
        <f t="shared" si="76"/>
        <v>191182.50314146111</v>
      </c>
    </row>
    <row r="177" spans="7:23" ht="12">
      <c r="G177">
        <f t="shared" si="56"/>
        <v>149</v>
      </c>
      <c r="H177" s="5">
        <f t="shared" si="69"/>
        <v>2200.861300924116</v>
      </c>
      <c r="I177" s="5">
        <f t="shared" si="72"/>
        <v>1787.269591920367</v>
      </c>
      <c r="J177" s="5">
        <f t="shared" si="51"/>
        <v>413.5917090037492</v>
      </c>
      <c r="K177" s="5">
        <f t="shared" si="57"/>
        <v>225346.7777967268</v>
      </c>
      <c r="M177">
        <f aca="true" t="shared" si="78" ref="M177:M240">+M176+1</f>
        <v>149</v>
      </c>
      <c r="N177" s="5">
        <f t="shared" si="70"/>
        <v>1871.7145355222417</v>
      </c>
      <c r="O177" s="5">
        <f t="shared" si="73"/>
        <v>1519.9769620600907</v>
      </c>
      <c r="P177" s="5">
        <f t="shared" si="77"/>
        <v>351.737573462151</v>
      </c>
      <c r="Q177" s="5">
        <f aca="true" t="shared" si="79" ref="Q177:Q240">+Q176-P177</f>
        <v>191645.35237097033</v>
      </c>
      <c r="S177">
        <f aca="true" t="shared" si="80" ref="S177:S240">+S176+1</f>
        <v>149</v>
      </c>
      <c r="T177" s="4">
        <f t="shared" si="71"/>
        <v>1686.9722087070509</v>
      </c>
      <c r="U177" s="5">
        <f t="shared" si="74"/>
        <v>1274.550020943074</v>
      </c>
      <c r="V177" s="5">
        <f t="shared" si="75"/>
        <v>412.4221877639768</v>
      </c>
      <c r="W177" s="5">
        <f t="shared" si="76"/>
        <v>190770.08095369715</v>
      </c>
    </row>
    <row r="178" spans="7:23" ht="12">
      <c r="G178">
        <f t="shared" si="56"/>
        <v>150</v>
      </c>
      <c r="H178" s="5">
        <f t="shared" si="69"/>
        <v>2200.861300924116</v>
      </c>
      <c r="I178" s="5">
        <f t="shared" si="72"/>
        <v>1783.9953242240874</v>
      </c>
      <c r="J178" s="5">
        <f aca="true" t="shared" si="81" ref="J178:J241">+H178-I178</f>
        <v>416.8659767000288</v>
      </c>
      <c r="K178" s="5">
        <f t="shared" si="57"/>
        <v>224929.91182002675</v>
      </c>
      <c r="M178">
        <f t="shared" si="78"/>
        <v>150</v>
      </c>
      <c r="N178" s="5">
        <f t="shared" si="70"/>
        <v>1871.7145355222417</v>
      </c>
      <c r="O178" s="5">
        <f t="shared" si="73"/>
        <v>1517.1923729368489</v>
      </c>
      <c r="P178" s="5">
        <f t="shared" si="77"/>
        <v>354.52216258539283</v>
      </c>
      <c r="Q178" s="5">
        <f t="shared" si="79"/>
        <v>191290.83020838493</v>
      </c>
      <c r="S178">
        <f t="shared" si="80"/>
        <v>150</v>
      </c>
      <c r="T178" s="4">
        <f t="shared" si="71"/>
        <v>1686.9722087070509</v>
      </c>
      <c r="U178" s="5">
        <f t="shared" si="74"/>
        <v>1271.8005396913143</v>
      </c>
      <c r="V178" s="5">
        <f t="shared" si="75"/>
        <v>415.1716690157366</v>
      </c>
      <c r="W178" s="5">
        <f t="shared" si="76"/>
        <v>190354.9092846814</v>
      </c>
    </row>
    <row r="179" spans="7:23" ht="12">
      <c r="G179">
        <f aca="true" t="shared" si="82" ref="G179:G242">+G178+1</f>
        <v>151</v>
      </c>
      <c r="H179" s="5">
        <f t="shared" si="69"/>
        <v>2200.861300924116</v>
      </c>
      <c r="I179" s="5">
        <f t="shared" si="72"/>
        <v>1780.695135241879</v>
      </c>
      <c r="J179" s="5">
        <f t="shared" si="81"/>
        <v>420.1661656822373</v>
      </c>
      <c r="K179" s="5">
        <f aca="true" t="shared" si="83" ref="K179:K242">+K178-J179</f>
        <v>224509.74565434453</v>
      </c>
      <c r="M179">
        <f t="shared" si="78"/>
        <v>151</v>
      </c>
      <c r="N179" s="5">
        <f t="shared" si="70"/>
        <v>1871.7145355222417</v>
      </c>
      <c r="O179" s="5">
        <f t="shared" si="73"/>
        <v>1514.3857391497143</v>
      </c>
      <c r="P179" s="5">
        <f t="shared" si="77"/>
        <v>357.32879637252745</v>
      </c>
      <c r="Q179" s="5">
        <f t="shared" si="79"/>
        <v>190933.5014120124</v>
      </c>
      <c r="S179">
        <f t="shared" si="80"/>
        <v>151</v>
      </c>
      <c r="T179" s="4">
        <f t="shared" si="71"/>
        <v>1686.9722087070509</v>
      </c>
      <c r="U179" s="5">
        <f t="shared" si="74"/>
        <v>1269.0327285645428</v>
      </c>
      <c r="V179" s="5">
        <f t="shared" si="75"/>
        <v>417.93948014250805</v>
      </c>
      <c r="W179" s="5">
        <f t="shared" si="76"/>
        <v>189936.96980453888</v>
      </c>
    </row>
    <row r="180" spans="7:23" ht="12">
      <c r="G180">
        <f t="shared" si="82"/>
        <v>152</v>
      </c>
      <c r="H180" s="5">
        <f t="shared" si="69"/>
        <v>2200.861300924116</v>
      </c>
      <c r="I180" s="5">
        <f t="shared" si="72"/>
        <v>1777.368819763561</v>
      </c>
      <c r="J180" s="5">
        <f t="shared" si="81"/>
        <v>423.49248116055514</v>
      </c>
      <c r="K180" s="5">
        <f t="shared" si="83"/>
        <v>224086.25317318397</v>
      </c>
      <c r="M180">
        <f t="shared" si="78"/>
        <v>152</v>
      </c>
      <c r="N180" s="5">
        <f t="shared" si="70"/>
        <v>1871.7145355222417</v>
      </c>
      <c r="O180" s="5">
        <f t="shared" si="73"/>
        <v>1511.556886178432</v>
      </c>
      <c r="P180" s="5">
        <f t="shared" si="77"/>
        <v>360.1576493438097</v>
      </c>
      <c r="Q180" s="5">
        <f t="shared" si="79"/>
        <v>190573.3437626686</v>
      </c>
      <c r="S180">
        <f t="shared" si="80"/>
        <v>152</v>
      </c>
      <c r="T180" s="4">
        <f t="shared" si="71"/>
        <v>1686.9722087070509</v>
      </c>
      <c r="U180" s="5">
        <f t="shared" si="74"/>
        <v>1266.2464653635925</v>
      </c>
      <c r="V180" s="5">
        <f t="shared" si="75"/>
        <v>420.72574334345836</v>
      </c>
      <c r="W180" s="5">
        <f t="shared" si="76"/>
        <v>189516.2440611954</v>
      </c>
    </row>
    <row r="181" spans="7:23" ht="12">
      <c r="G181">
        <f t="shared" si="82"/>
        <v>153</v>
      </c>
      <c r="H181" s="5">
        <f t="shared" si="69"/>
        <v>2200.861300924116</v>
      </c>
      <c r="I181" s="5">
        <f t="shared" si="72"/>
        <v>1774.0161709543734</v>
      </c>
      <c r="J181" s="5">
        <f t="shared" si="81"/>
        <v>426.84512996974286</v>
      </c>
      <c r="K181" s="5">
        <f t="shared" si="83"/>
        <v>223659.40804321424</v>
      </c>
      <c r="M181">
        <f t="shared" si="78"/>
        <v>153</v>
      </c>
      <c r="N181" s="5">
        <f t="shared" si="70"/>
        <v>1871.7145355222417</v>
      </c>
      <c r="O181" s="5">
        <f t="shared" si="73"/>
        <v>1508.7056381211266</v>
      </c>
      <c r="P181" s="5">
        <f t="shared" si="77"/>
        <v>363.00889740111506</v>
      </c>
      <c r="Q181" s="5">
        <f t="shared" si="79"/>
        <v>190210.3348652675</v>
      </c>
      <c r="S181">
        <f t="shared" si="80"/>
        <v>153</v>
      </c>
      <c r="T181" s="4">
        <f t="shared" si="71"/>
        <v>1686.9722087070509</v>
      </c>
      <c r="U181" s="5">
        <f t="shared" si="74"/>
        <v>1263.441627074636</v>
      </c>
      <c r="V181" s="5">
        <f t="shared" si="75"/>
        <v>423.53058163241485</v>
      </c>
      <c r="W181" s="5">
        <f t="shared" si="76"/>
        <v>189092.71347956298</v>
      </c>
    </row>
    <row r="182" spans="7:23" ht="12">
      <c r="G182">
        <f t="shared" si="82"/>
        <v>154</v>
      </c>
      <c r="H182" s="5">
        <f t="shared" si="69"/>
        <v>2200.861300924116</v>
      </c>
      <c r="I182" s="5">
        <f t="shared" si="72"/>
        <v>1770.636980342113</v>
      </c>
      <c r="J182" s="5">
        <f t="shared" si="81"/>
        <v>430.2243205820032</v>
      </c>
      <c r="K182" s="5">
        <f t="shared" si="83"/>
        <v>223229.18372263224</v>
      </c>
      <c r="M182">
        <f t="shared" si="78"/>
        <v>154</v>
      </c>
      <c r="N182" s="5">
        <f t="shared" si="70"/>
        <v>1871.7145355222417</v>
      </c>
      <c r="O182" s="5">
        <f t="shared" si="73"/>
        <v>1505.831817683368</v>
      </c>
      <c r="P182" s="5">
        <f t="shared" si="77"/>
        <v>365.88271783887376</v>
      </c>
      <c r="Q182" s="5">
        <f t="shared" si="79"/>
        <v>189844.45214742864</v>
      </c>
      <c r="S182">
        <f t="shared" si="80"/>
        <v>154</v>
      </c>
      <c r="T182" s="4">
        <f t="shared" si="71"/>
        <v>1686.9722087070509</v>
      </c>
      <c r="U182" s="5">
        <f t="shared" si="74"/>
        <v>1260.6180898637533</v>
      </c>
      <c r="V182" s="5">
        <f t="shared" si="75"/>
        <v>426.35411884329756</v>
      </c>
      <c r="W182" s="5">
        <f t="shared" si="76"/>
        <v>188666.35936071968</v>
      </c>
    </row>
    <row r="183" spans="7:23" ht="12">
      <c r="G183">
        <f t="shared" si="82"/>
        <v>155</v>
      </c>
      <c r="H183" s="5">
        <f t="shared" si="69"/>
        <v>2200.861300924116</v>
      </c>
      <c r="I183" s="5">
        <f t="shared" si="72"/>
        <v>1767.231037804172</v>
      </c>
      <c r="J183" s="5">
        <f t="shared" si="81"/>
        <v>433.6302631199442</v>
      </c>
      <c r="K183" s="5">
        <f t="shared" si="83"/>
        <v>222795.5534595123</v>
      </c>
      <c r="M183">
        <f t="shared" si="78"/>
        <v>155</v>
      </c>
      <c r="N183" s="5">
        <f t="shared" si="70"/>
        <v>1871.7145355222417</v>
      </c>
      <c r="O183" s="5">
        <f t="shared" si="73"/>
        <v>1502.9352461671435</v>
      </c>
      <c r="P183" s="5">
        <f t="shared" si="77"/>
        <v>368.7792893550982</v>
      </c>
      <c r="Q183" s="5">
        <f t="shared" si="79"/>
        <v>189475.67285807355</v>
      </c>
      <c r="S183">
        <f t="shared" si="80"/>
        <v>155</v>
      </c>
      <c r="T183" s="4">
        <f t="shared" si="71"/>
        <v>1686.9722087070509</v>
      </c>
      <c r="U183" s="5">
        <f t="shared" si="74"/>
        <v>1257.7757290714646</v>
      </c>
      <c r="V183" s="5">
        <f t="shared" si="75"/>
        <v>429.19647963558623</v>
      </c>
      <c r="W183" s="5">
        <f t="shared" si="76"/>
        <v>188237.1628810841</v>
      </c>
    </row>
    <row r="184" spans="7:23" ht="12">
      <c r="G184">
        <f t="shared" si="82"/>
        <v>156</v>
      </c>
      <c r="H184" s="5">
        <f t="shared" si="69"/>
        <v>2200.861300924116</v>
      </c>
      <c r="I184" s="5">
        <f t="shared" si="72"/>
        <v>1763.7981315544728</v>
      </c>
      <c r="J184" s="5">
        <f t="shared" si="81"/>
        <v>437.06316936964345</v>
      </c>
      <c r="K184" s="5">
        <f t="shared" si="83"/>
        <v>222358.49029014265</v>
      </c>
      <c r="M184">
        <f t="shared" si="78"/>
        <v>156</v>
      </c>
      <c r="N184" s="5">
        <f t="shared" si="70"/>
        <v>1871.7145355222417</v>
      </c>
      <c r="O184" s="5">
        <f t="shared" si="73"/>
        <v>1500.0157434597493</v>
      </c>
      <c r="P184" s="5">
        <f t="shared" si="77"/>
        <v>371.69879206249243</v>
      </c>
      <c r="Q184" s="5">
        <f t="shared" si="79"/>
        <v>189103.97406601105</v>
      </c>
      <c r="S184">
        <f t="shared" si="80"/>
        <v>156</v>
      </c>
      <c r="T184" s="4">
        <f t="shared" si="71"/>
        <v>1686.9722087070509</v>
      </c>
      <c r="U184" s="5">
        <f t="shared" si="74"/>
        <v>1254.9144192072274</v>
      </c>
      <c r="V184" s="5">
        <f t="shared" si="75"/>
        <v>432.05778949982346</v>
      </c>
      <c r="W184" s="5">
        <f t="shared" si="76"/>
        <v>187805.1050915843</v>
      </c>
    </row>
    <row r="185" spans="7:23" ht="12">
      <c r="G185">
        <f>+G184+1</f>
        <v>157</v>
      </c>
      <c r="H185" s="5">
        <f t="shared" si="69"/>
        <v>2200.861300924116</v>
      </c>
      <c r="I185" s="5">
        <f t="shared" si="72"/>
        <v>1760.3380481302963</v>
      </c>
      <c r="J185" s="5">
        <f t="shared" si="81"/>
        <v>440.5232527938199</v>
      </c>
      <c r="K185" s="5">
        <f>+K184-J185</f>
        <v>221917.96703734883</v>
      </c>
      <c r="M185">
        <f>+M184+1</f>
        <v>157</v>
      </c>
      <c r="N185" s="5">
        <f t="shared" si="70"/>
        <v>1871.7145355222417</v>
      </c>
      <c r="O185" s="5">
        <f t="shared" si="73"/>
        <v>1497.0731280225875</v>
      </c>
      <c r="P185" s="5">
        <f t="shared" si="77"/>
        <v>374.6414074996542</v>
      </c>
      <c r="Q185" s="5">
        <f>+Q184-P185</f>
        <v>188729.3326585114</v>
      </c>
      <c r="S185">
        <f>+S184+1</f>
        <v>157</v>
      </c>
      <c r="T185" s="4">
        <f t="shared" si="71"/>
        <v>1686.9722087070509</v>
      </c>
      <c r="U185" s="5">
        <f t="shared" si="74"/>
        <v>1252.0340339438953</v>
      </c>
      <c r="V185" s="5">
        <f t="shared" si="75"/>
        <v>434.93817476315553</v>
      </c>
      <c r="W185" s="5">
        <f t="shared" si="76"/>
        <v>187370.16691682115</v>
      </c>
    </row>
    <row r="186" spans="7:23" ht="12">
      <c r="G186">
        <f t="shared" si="82"/>
        <v>158</v>
      </c>
      <c r="H186" s="5">
        <f t="shared" si="69"/>
        <v>2200.861300924116</v>
      </c>
      <c r="I186" s="5">
        <f t="shared" si="72"/>
        <v>1756.850572379012</v>
      </c>
      <c r="J186" s="5">
        <f t="shared" si="81"/>
        <v>444.01072854510426</v>
      </c>
      <c r="K186" s="5">
        <f t="shared" si="83"/>
        <v>221473.95630880372</v>
      </c>
      <c r="M186">
        <f t="shared" si="78"/>
        <v>158</v>
      </c>
      <c r="N186" s="5">
        <f t="shared" si="70"/>
        <v>1871.7145355222417</v>
      </c>
      <c r="O186" s="5">
        <f t="shared" si="73"/>
        <v>1494.1072168798821</v>
      </c>
      <c r="P186" s="5">
        <f t="shared" si="77"/>
        <v>377.6073186423596</v>
      </c>
      <c r="Q186" s="5">
        <f t="shared" si="79"/>
        <v>188351.72533986907</v>
      </c>
      <c r="S186">
        <f t="shared" si="80"/>
        <v>158</v>
      </c>
      <c r="T186" s="4">
        <f t="shared" si="71"/>
        <v>1686.9722087070509</v>
      </c>
      <c r="U186" s="5">
        <f t="shared" si="74"/>
        <v>1249.134446112141</v>
      </c>
      <c r="V186" s="5">
        <f t="shared" si="75"/>
        <v>437.8377625949099</v>
      </c>
      <c r="W186" s="5">
        <f t="shared" si="76"/>
        <v>186932.32915422623</v>
      </c>
    </row>
    <row r="187" spans="7:23" ht="12">
      <c r="G187">
        <f t="shared" si="82"/>
        <v>159</v>
      </c>
      <c r="H187" s="5">
        <f t="shared" si="69"/>
        <v>2200.861300924116</v>
      </c>
      <c r="I187" s="5">
        <f t="shared" si="72"/>
        <v>1753.3354874446966</v>
      </c>
      <c r="J187" s="5">
        <f t="shared" si="81"/>
        <v>447.52581347941964</v>
      </c>
      <c r="K187" s="5">
        <f t="shared" si="83"/>
        <v>221026.4304953243</v>
      </c>
      <c r="M187">
        <f t="shared" si="78"/>
        <v>159</v>
      </c>
      <c r="N187" s="5">
        <f t="shared" si="70"/>
        <v>1871.7145355222417</v>
      </c>
      <c r="O187" s="5">
        <f t="shared" si="73"/>
        <v>1491.117825607297</v>
      </c>
      <c r="P187" s="5">
        <f t="shared" si="77"/>
        <v>380.59670991494477</v>
      </c>
      <c r="Q187" s="5">
        <f t="shared" si="79"/>
        <v>187971.12862995412</v>
      </c>
      <c r="S187">
        <f t="shared" si="80"/>
        <v>159</v>
      </c>
      <c r="T187" s="4">
        <f t="shared" si="71"/>
        <v>1686.9722087070509</v>
      </c>
      <c r="U187" s="5">
        <f t="shared" si="74"/>
        <v>1246.2155276948415</v>
      </c>
      <c r="V187" s="5">
        <f t="shared" si="75"/>
        <v>440.75668101220936</v>
      </c>
      <c r="W187" s="5">
        <f t="shared" si="76"/>
        <v>186491.572473214</v>
      </c>
    </row>
    <row r="188" spans="7:23" ht="12">
      <c r="G188">
        <f t="shared" si="82"/>
        <v>160</v>
      </c>
      <c r="H188" s="5">
        <f t="shared" si="69"/>
        <v>2200.861300924116</v>
      </c>
      <c r="I188" s="5">
        <f t="shared" si="72"/>
        <v>1749.7925747546512</v>
      </c>
      <c r="J188" s="5">
        <f t="shared" si="81"/>
        <v>451.068726169465</v>
      </c>
      <c r="K188" s="5">
        <f t="shared" si="83"/>
        <v>220575.36176915484</v>
      </c>
      <c r="M188">
        <f t="shared" si="78"/>
        <v>160</v>
      </c>
      <c r="N188" s="5">
        <f t="shared" si="70"/>
        <v>1871.7145355222417</v>
      </c>
      <c r="O188" s="5">
        <f t="shared" si="73"/>
        <v>1488.1047683204704</v>
      </c>
      <c r="P188" s="5">
        <f t="shared" si="77"/>
        <v>383.6097672017713</v>
      </c>
      <c r="Q188" s="5">
        <f t="shared" si="79"/>
        <v>187587.51886275236</v>
      </c>
      <c r="S188">
        <f t="shared" si="80"/>
        <v>160</v>
      </c>
      <c r="T188" s="4">
        <f t="shared" si="71"/>
        <v>1686.9722087070509</v>
      </c>
      <c r="U188" s="5">
        <f t="shared" si="74"/>
        <v>1243.2771498214267</v>
      </c>
      <c r="V188" s="5">
        <f t="shared" si="75"/>
        <v>443.6950588856241</v>
      </c>
      <c r="W188" s="5">
        <f t="shared" si="76"/>
        <v>186047.8774143284</v>
      </c>
    </row>
    <row r="189" spans="7:23" ht="12">
      <c r="G189">
        <f t="shared" si="82"/>
        <v>161</v>
      </c>
      <c r="H189" s="5">
        <f t="shared" si="69"/>
        <v>2200.861300924116</v>
      </c>
      <c r="I189" s="5">
        <f t="shared" si="72"/>
        <v>1746.2216140058097</v>
      </c>
      <c r="J189" s="5">
        <f t="shared" si="81"/>
        <v>454.63968691830655</v>
      </c>
      <c r="K189" s="5">
        <f t="shared" si="83"/>
        <v>220120.72208223655</v>
      </c>
      <c r="M189">
        <f t="shared" si="78"/>
        <v>161</v>
      </c>
      <c r="N189" s="5">
        <f t="shared" si="70"/>
        <v>1871.7145355222417</v>
      </c>
      <c r="O189" s="5">
        <f t="shared" si="73"/>
        <v>1485.0678576634564</v>
      </c>
      <c r="P189" s="5">
        <f t="shared" si="77"/>
        <v>386.6466778587853</v>
      </c>
      <c r="Q189" s="5">
        <f t="shared" si="79"/>
        <v>187200.87218489358</v>
      </c>
      <c r="S189">
        <f t="shared" si="80"/>
        <v>161</v>
      </c>
      <c r="T189" s="4">
        <f t="shared" si="71"/>
        <v>1686.9722087070509</v>
      </c>
      <c r="U189" s="5">
        <f t="shared" si="74"/>
        <v>1240.3191827621893</v>
      </c>
      <c r="V189" s="5">
        <f t="shared" si="75"/>
        <v>446.6530259448616</v>
      </c>
      <c r="W189" s="5">
        <f t="shared" si="76"/>
        <v>185601.22438838353</v>
      </c>
    </row>
    <row r="190" spans="7:23" ht="12">
      <c r="G190">
        <f t="shared" si="82"/>
        <v>162</v>
      </c>
      <c r="H190" s="5">
        <f t="shared" si="69"/>
        <v>2200.861300924116</v>
      </c>
      <c r="I190" s="5">
        <f t="shared" si="72"/>
        <v>1742.6223831510397</v>
      </c>
      <c r="J190" s="5">
        <f t="shared" si="81"/>
        <v>458.23891777307654</v>
      </c>
      <c r="K190" s="5">
        <f t="shared" si="83"/>
        <v>219662.48316446348</v>
      </c>
      <c r="M190">
        <f t="shared" si="78"/>
        <v>162</v>
      </c>
      <c r="N190" s="5">
        <f t="shared" si="70"/>
        <v>1871.7145355222417</v>
      </c>
      <c r="O190" s="5">
        <f t="shared" si="73"/>
        <v>1482.0069047970744</v>
      </c>
      <c r="P190" s="5">
        <f t="shared" si="77"/>
        <v>389.7076307251673</v>
      </c>
      <c r="Q190" s="5">
        <f t="shared" si="79"/>
        <v>186811.1645541684</v>
      </c>
      <c r="S190">
        <f t="shared" si="80"/>
        <v>162</v>
      </c>
      <c r="T190" s="4">
        <f t="shared" si="71"/>
        <v>1686.9722087070509</v>
      </c>
      <c r="U190" s="5">
        <f t="shared" si="74"/>
        <v>1237.3414959225568</v>
      </c>
      <c r="V190" s="5">
        <f t="shared" si="75"/>
        <v>449.6307127844941</v>
      </c>
      <c r="W190" s="5">
        <f t="shared" si="76"/>
        <v>185151.59367559903</v>
      </c>
    </row>
    <row r="191" spans="7:23" ht="12">
      <c r="G191">
        <f t="shared" si="82"/>
        <v>163</v>
      </c>
      <c r="H191" s="5">
        <f t="shared" si="69"/>
        <v>2200.861300924116</v>
      </c>
      <c r="I191" s="5">
        <f t="shared" si="72"/>
        <v>1738.9946583853362</v>
      </c>
      <c r="J191" s="5">
        <f t="shared" si="81"/>
        <v>461.86664253878007</v>
      </c>
      <c r="K191" s="5">
        <f t="shared" si="83"/>
        <v>219200.6165219247</v>
      </c>
      <c r="M191">
        <f t="shared" si="78"/>
        <v>163</v>
      </c>
      <c r="N191" s="5">
        <f t="shared" si="70"/>
        <v>1871.7145355222417</v>
      </c>
      <c r="O191" s="5">
        <f t="shared" si="73"/>
        <v>1478.9217193871666</v>
      </c>
      <c r="P191" s="5">
        <f t="shared" si="77"/>
        <v>392.7928161350751</v>
      </c>
      <c r="Q191" s="5">
        <f t="shared" si="79"/>
        <v>186418.37173803334</v>
      </c>
      <c r="S191">
        <f t="shared" si="80"/>
        <v>163</v>
      </c>
      <c r="T191" s="4">
        <f t="shared" si="71"/>
        <v>1686.9722087070509</v>
      </c>
      <c r="U191" s="5">
        <f t="shared" si="74"/>
        <v>1234.3439578373268</v>
      </c>
      <c r="V191" s="5">
        <f t="shared" si="75"/>
        <v>452.62825086972407</v>
      </c>
      <c r="W191" s="5">
        <f t="shared" si="76"/>
        <v>184698.9654247293</v>
      </c>
    </row>
    <row r="192" spans="7:23" ht="12">
      <c r="G192">
        <f t="shared" si="82"/>
        <v>164</v>
      </c>
      <c r="H192" s="5">
        <f t="shared" si="69"/>
        <v>2200.861300924116</v>
      </c>
      <c r="I192" s="5">
        <f t="shared" si="72"/>
        <v>1735.3382141319041</v>
      </c>
      <c r="J192" s="5">
        <f t="shared" si="81"/>
        <v>465.5230867922121</v>
      </c>
      <c r="K192" s="5">
        <f t="shared" si="83"/>
        <v>218735.0934351325</v>
      </c>
      <c r="M192">
        <f t="shared" si="78"/>
        <v>164</v>
      </c>
      <c r="N192" s="5">
        <f t="shared" si="70"/>
        <v>1871.7145355222417</v>
      </c>
      <c r="O192" s="5">
        <f t="shared" si="73"/>
        <v>1475.8121095927643</v>
      </c>
      <c r="P192" s="5">
        <f t="shared" si="77"/>
        <v>395.90242592947743</v>
      </c>
      <c r="Q192" s="5">
        <f t="shared" si="79"/>
        <v>186022.46931210387</v>
      </c>
      <c r="S192">
        <f t="shared" si="80"/>
        <v>164</v>
      </c>
      <c r="T192" s="4">
        <f t="shared" si="71"/>
        <v>1686.9722087070509</v>
      </c>
      <c r="U192" s="5">
        <f t="shared" si="74"/>
        <v>1231.3264361648621</v>
      </c>
      <c r="V192" s="5">
        <f t="shared" si="75"/>
        <v>455.64577254218875</v>
      </c>
      <c r="W192" s="5">
        <f t="shared" si="76"/>
        <v>184243.3196521871</v>
      </c>
    </row>
    <row r="193" spans="7:23" ht="12">
      <c r="G193">
        <f t="shared" si="82"/>
        <v>165</v>
      </c>
      <c r="H193" s="5">
        <f t="shared" si="69"/>
        <v>2200.861300924116</v>
      </c>
      <c r="I193" s="5">
        <f t="shared" si="72"/>
        <v>1731.6528230281326</v>
      </c>
      <c r="J193" s="5">
        <f t="shared" si="81"/>
        <v>469.2084778959836</v>
      </c>
      <c r="K193" s="5">
        <f t="shared" si="83"/>
        <v>218265.8849572365</v>
      </c>
      <c r="M193">
        <f t="shared" si="78"/>
        <v>165</v>
      </c>
      <c r="N193" s="5">
        <f t="shared" si="70"/>
        <v>1871.7145355222417</v>
      </c>
      <c r="O193" s="5">
        <f t="shared" si="73"/>
        <v>1472.6778820541558</v>
      </c>
      <c r="P193" s="5">
        <f t="shared" si="77"/>
        <v>399.0366534680859</v>
      </c>
      <c r="Q193" s="5">
        <f t="shared" si="79"/>
        <v>185623.43265863578</v>
      </c>
      <c r="S193">
        <f t="shared" si="80"/>
        <v>165</v>
      </c>
      <c r="T193" s="4">
        <f t="shared" si="71"/>
        <v>1686.9722087070509</v>
      </c>
      <c r="U193" s="5">
        <f t="shared" si="74"/>
        <v>1228.2887976812474</v>
      </c>
      <c r="V193" s="5">
        <f t="shared" si="75"/>
        <v>458.6834110258035</v>
      </c>
      <c r="W193" s="5">
        <f t="shared" si="76"/>
        <v>183784.63624116132</v>
      </c>
    </row>
    <row r="194" spans="7:23" ht="12">
      <c r="G194">
        <f t="shared" si="82"/>
        <v>166</v>
      </c>
      <c r="H194" s="5">
        <f t="shared" si="69"/>
        <v>2200.861300924116</v>
      </c>
      <c r="I194" s="5">
        <f t="shared" si="72"/>
        <v>1727.9382559114558</v>
      </c>
      <c r="J194" s="5">
        <f t="shared" si="81"/>
        <v>472.9230450126604</v>
      </c>
      <c r="K194" s="5">
        <f t="shared" si="83"/>
        <v>217792.96191222384</v>
      </c>
      <c r="M194">
        <f t="shared" si="78"/>
        <v>166</v>
      </c>
      <c r="N194" s="5">
        <f t="shared" si="70"/>
        <v>1871.7145355222417</v>
      </c>
      <c r="O194" s="5">
        <f t="shared" si="73"/>
        <v>1469.5188418808668</v>
      </c>
      <c r="P194" s="5">
        <f t="shared" si="77"/>
        <v>402.1956936413749</v>
      </c>
      <c r="Q194" s="5">
        <f t="shared" si="79"/>
        <v>185221.2369649944</v>
      </c>
      <c r="S194">
        <f t="shared" si="80"/>
        <v>166</v>
      </c>
      <c r="T194" s="4">
        <f t="shared" si="71"/>
        <v>1686.9722087070509</v>
      </c>
      <c r="U194" s="5">
        <f t="shared" si="74"/>
        <v>1225.2309082744089</v>
      </c>
      <c r="V194" s="5">
        <f t="shared" si="75"/>
        <v>461.741300432642</v>
      </c>
      <c r="W194" s="5">
        <f t="shared" si="76"/>
        <v>183322.89494072867</v>
      </c>
    </row>
    <row r="195" spans="7:23" ht="12">
      <c r="G195">
        <f t="shared" si="82"/>
        <v>167</v>
      </c>
      <c r="H195" s="5">
        <f t="shared" si="69"/>
        <v>2200.861300924116</v>
      </c>
      <c r="I195" s="5">
        <f t="shared" si="72"/>
        <v>1724.1942818051057</v>
      </c>
      <c r="J195" s="5">
        <f t="shared" si="81"/>
        <v>476.66701911901055</v>
      </c>
      <c r="K195" s="5">
        <f t="shared" si="83"/>
        <v>217316.29489310482</v>
      </c>
      <c r="M195">
        <f t="shared" si="78"/>
        <v>167</v>
      </c>
      <c r="N195" s="5">
        <f t="shared" si="70"/>
        <v>1871.7145355222417</v>
      </c>
      <c r="O195" s="5">
        <f t="shared" si="73"/>
        <v>1466.3347926395393</v>
      </c>
      <c r="P195" s="5">
        <f t="shared" si="77"/>
        <v>405.37974288270243</v>
      </c>
      <c r="Q195" s="5">
        <f t="shared" si="79"/>
        <v>184815.8572221117</v>
      </c>
      <c r="S195">
        <f t="shared" si="80"/>
        <v>167</v>
      </c>
      <c r="T195" s="4">
        <f t="shared" si="71"/>
        <v>1686.9722087070509</v>
      </c>
      <c r="U195" s="5">
        <f t="shared" si="74"/>
        <v>1222.1526329381911</v>
      </c>
      <c r="V195" s="5">
        <f t="shared" si="75"/>
        <v>464.81957576885975</v>
      </c>
      <c r="W195" s="5">
        <f t="shared" si="76"/>
        <v>182858.0753649598</v>
      </c>
    </row>
    <row r="196" spans="7:23" ht="12">
      <c r="G196">
        <f t="shared" si="82"/>
        <v>168</v>
      </c>
      <c r="H196" s="5">
        <f t="shared" si="69"/>
        <v>2200.861300924116</v>
      </c>
      <c r="I196" s="5">
        <f t="shared" si="72"/>
        <v>1720.4206679037468</v>
      </c>
      <c r="J196" s="5">
        <f t="shared" si="81"/>
        <v>480.44063302036943</v>
      </c>
      <c r="K196" s="5">
        <f t="shared" si="83"/>
        <v>216835.85426008445</v>
      </c>
      <c r="M196">
        <f t="shared" si="78"/>
        <v>168</v>
      </c>
      <c r="N196" s="5">
        <f t="shared" si="70"/>
        <v>1871.7145355222417</v>
      </c>
      <c r="O196" s="5">
        <f t="shared" si="73"/>
        <v>1463.1255363417179</v>
      </c>
      <c r="P196" s="5">
        <f t="shared" si="77"/>
        <v>408.58899918052384</v>
      </c>
      <c r="Q196" s="5">
        <f t="shared" si="79"/>
        <v>184407.26822293116</v>
      </c>
      <c r="S196">
        <f t="shared" si="80"/>
        <v>168</v>
      </c>
      <c r="T196" s="4">
        <f t="shared" si="71"/>
        <v>1686.9722087070509</v>
      </c>
      <c r="U196" s="5">
        <f t="shared" si="74"/>
        <v>1219.0538357663988</v>
      </c>
      <c r="V196" s="5">
        <f t="shared" si="75"/>
        <v>467.91837294065203</v>
      </c>
      <c r="W196" s="5">
        <f t="shared" si="76"/>
        <v>182390.15699201915</v>
      </c>
    </row>
    <row r="197" spans="7:23" ht="12">
      <c r="G197">
        <f t="shared" si="82"/>
        <v>169</v>
      </c>
      <c r="H197" s="5">
        <f t="shared" si="69"/>
        <v>2200.861300924116</v>
      </c>
      <c r="I197" s="5">
        <f t="shared" si="72"/>
        <v>1716.6171795590024</v>
      </c>
      <c r="J197" s="5">
        <f t="shared" si="81"/>
        <v>484.24412136511387</v>
      </c>
      <c r="K197" s="5">
        <f t="shared" si="83"/>
        <v>216351.61013871935</v>
      </c>
      <c r="M197">
        <f t="shared" si="78"/>
        <v>169</v>
      </c>
      <c r="N197" s="5">
        <f t="shared" si="70"/>
        <v>1871.7145355222417</v>
      </c>
      <c r="O197" s="5">
        <f t="shared" si="73"/>
        <v>1459.8908734315385</v>
      </c>
      <c r="P197" s="5">
        <f t="shared" si="77"/>
        <v>411.82366209070324</v>
      </c>
      <c r="Q197" s="5">
        <f t="shared" si="79"/>
        <v>183995.44456084046</v>
      </c>
      <c r="S197">
        <f t="shared" si="80"/>
        <v>169</v>
      </c>
      <c r="T197" s="4">
        <f t="shared" si="71"/>
        <v>1686.9722087070509</v>
      </c>
      <c r="U197" s="5">
        <f t="shared" si="74"/>
        <v>1215.9343799467945</v>
      </c>
      <c r="V197" s="5">
        <f t="shared" si="75"/>
        <v>471.0378287602564</v>
      </c>
      <c r="W197" s="5">
        <f t="shared" si="76"/>
        <v>181919.1191632589</v>
      </c>
    </row>
    <row r="198" spans="7:23" ht="12">
      <c r="G198">
        <f t="shared" si="82"/>
        <v>170</v>
      </c>
      <c r="H198" s="5">
        <f t="shared" si="69"/>
        <v>2200.861300924116</v>
      </c>
      <c r="I198" s="5">
        <f t="shared" si="72"/>
        <v>1712.7835802648617</v>
      </c>
      <c r="J198" s="5">
        <f t="shared" si="81"/>
        <v>488.0777206592545</v>
      </c>
      <c r="K198" s="5">
        <f t="shared" si="83"/>
        <v>215863.5324180601</v>
      </c>
      <c r="M198">
        <f t="shared" si="78"/>
        <v>170</v>
      </c>
      <c r="N198" s="5">
        <f t="shared" si="70"/>
        <v>1871.7145355222417</v>
      </c>
      <c r="O198" s="5">
        <f t="shared" si="73"/>
        <v>1456.6306027733206</v>
      </c>
      <c r="P198" s="5">
        <f t="shared" si="77"/>
        <v>415.08393274892114</v>
      </c>
      <c r="Q198" s="5">
        <f t="shared" si="79"/>
        <v>183580.36062809156</v>
      </c>
      <c r="S198">
        <f t="shared" si="80"/>
        <v>170</v>
      </c>
      <c r="T198" s="4">
        <f t="shared" si="71"/>
        <v>1686.9722087070509</v>
      </c>
      <c r="U198" s="5">
        <f t="shared" si="74"/>
        <v>1212.7941277550594</v>
      </c>
      <c r="V198" s="5">
        <f t="shared" si="75"/>
        <v>474.17808095199143</v>
      </c>
      <c r="W198" s="5">
        <f t="shared" si="76"/>
        <v>181444.9410823069</v>
      </c>
    </row>
    <row r="199" spans="7:23" ht="12">
      <c r="G199">
        <f t="shared" si="82"/>
        <v>171</v>
      </c>
      <c r="H199" s="5">
        <f t="shared" si="69"/>
        <v>2200.861300924116</v>
      </c>
      <c r="I199" s="5">
        <f t="shared" si="72"/>
        <v>1708.919631642976</v>
      </c>
      <c r="J199" s="5">
        <f t="shared" si="81"/>
        <v>491.9416692811403</v>
      </c>
      <c r="K199" s="5">
        <f t="shared" si="83"/>
        <v>215371.59074877895</v>
      </c>
      <c r="M199">
        <f t="shared" si="78"/>
        <v>171</v>
      </c>
      <c r="N199" s="5">
        <f t="shared" si="70"/>
        <v>1871.7145355222417</v>
      </c>
      <c r="O199" s="5">
        <f t="shared" si="73"/>
        <v>1453.3445216390583</v>
      </c>
      <c r="P199" s="5">
        <f t="shared" si="77"/>
        <v>418.37001388318345</v>
      </c>
      <c r="Q199" s="5">
        <f t="shared" si="79"/>
        <v>183161.99061420836</v>
      </c>
      <c r="S199">
        <f t="shared" si="80"/>
        <v>171</v>
      </c>
      <c r="T199" s="4">
        <f t="shared" si="71"/>
        <v>1686.9722087070509</v>
      </c>
      <c r="U199" s="5">
        <f t="shared" si="74"/>
        <v>1209.6329405487127</v>
      </c>
      <c r="V199" s="5">
        <f t="shared" si="75"/>
        <v>477.3392681583382</v>
      </c>
      <c r="W199" s="5">
        <f t="shared" si="76"/>
        <v>180967.60181414857</v>
      </c>
    </row>
    <row r="200" spans="7:23" ht="12">
      <c r="G200">
        <f t="shared" si="82"/>
        <v>172</v>
      </c>
      <c r="H200" s="5">
        <f t="shared" si="69"/>
        <v>2200.861300924116</v>
      </c>
      <c r="I200" s="5">
        <f t="shared" si="72"/>
        <v>1705.0250934278338</v>
      </c>
      <c r="J200" s="5">
        <f t="shared" si="81"/>
        <v>495.83620749628244</v>
      </c>
      <c r="K200" s="5">
        <f t="shared" si="83"/>
        <v>214875.75454128266</v>
      </c>
      <c r="M200">
        <f t="shared" si="78"/>
        <v>172</v>
      </c>
      <c r="N200" s="5">
        <f t="shared" si="70"/>
        <v>1871.7145355222417</v>
      </c>
      <c r="O200" s="5">
        <f t="shared" si="73"/>
        <v>1450.0324256958165</v>
      </c>
      <c r="P200" s="5">
        <f t="shared" si="77"/>
        <v>421.6821098264252</v>
      </c>
      <c r="Q200" s="5">
        <f t="shared" si="79"/>
        <v>182740.30850438194</v>
      </c>
      <c r="S200">
        <f t="shared" si="80"/>
        <v>172</v>
      </c>
      <c r="T200" s="4">
        <f t="shared" si="71"/>
        <v>1686.9722087070509</v>
      </c>
      <c r="U200" s="5">
        <f t="shared" si="74"/>
        <v>1206.4506787609905</v>
      </c>
      <c r="V200" s="5">
        <f t="shared" si="75"/>
        <v>480.52152994606035</v>
      </c>
      <c r="W200" s="5">
        <f t="shared" si="76"/>
        <v>180487.0802842025</v>
      </c>
    </row>
    <row r="201" spans="7:23" ht="12">
      <c r="G201">
        <f t="shared" si="82"/>
        <v>173</v>
      </c>
      <c r="H201" s="5">
        <f aca="true" t="shared" si="84" ref="H201:H264">-PMT(+IOResetRate3/12,LoanTermMonthsIO-IOMonths3rdreset,+LoanBalanceIOYear9,0,0)</f>
        <v>2200.861300924116</v>
      </c>
      <c r="I201" s="5">
        <f t="shared" si="72"/>
        <v>1701.099723451821</v>
      </c>
      <c r="J201" s="5">
        <f t="shared" si="81"/>
        <v>499.76157747229513</v>
      </c>
      <c r="K201" s="5">
        <f t="shared" si="83"/>
        <v>214375.99296381036</v>
      </c>
      <c r="M201">
        <f t="shared" si="78"/>
        <v>173</v>
      </c>
      <c r="N201" s="5">
        <f aca="true" t="shared" si="85" ref="N201:N264">-PMT(ARMResetRate3/12,LoanTermMonthsARM-ARMMonths3rdreset,LoanBalanceARMYear9,0,0)</f>
        <v>1871.7145355222417</v>
      </c>
      <c r="O201" s="5">
        <f t="shared" si="73"/>
        <v>1446.694108993024</v>
      </c>
      <c r="P201" s="5">
        <f t="shared" si="77"/>
        <v>425.02042652921773</v>
      </c>
      <c r="Q201" s="5">
        <f t="shared" si="79"/>
        <v>182315.28807785272</v>
      </c>
      <c r="S201">
        <f t="shared" si="80"/>
        <v>173</v>
      </c>
      <c r="T201" s="4">
        <f aca="true" t="shared" si="86" ref="T201:T264">-PMT(BalloonResetRate1/12,+LoanTermMonthsBalloonReset-BalloonResetMonthsonlyreset,+LoanBalanceBalloonResetYear7,0,0)</f>
        <v>1686.9722087070509</v>
      </c>
      <c r="U201" s="5">
        <f t="shared" si="74"/>
        <v>1203.2472018946835</v>
      </c>
      <c r="V201" s="5">
        <f t="shared" si="75"/>
        <v>483.7250068123674</v>
      </c>
      <c r="W201" s="5">
        <f t="shared" si="76"/>
        <v>180003.35527739013</v>
      </c>
    </row>
    <row r="202" spans="7:23" ht="12">
      <c r="G202">
        <f t="shared" si="82"/>
        <v>174</v>
      </c>
      <c r="H202" s="5">
        <f t="shared" si="84"/>
        <v>2200.861300924116</v>
      </c>
      <c r="I202" s="5">
        <f aca="true" t="shared" si="87" ref="I202:I265">+K201*IOResetRate3/12</f>
        <v>1697.1432776301656</v>
      </c>
      <c r="J202" s="5">
        <f t="shared" si="81"/>
        <v>503.71802329395064</v>
      </c>
      <c r="K202" s="5">
        <f t="shared" si="83"/>
        <v>213872.27494051642</v>
      </c>
      <c r="M202">
        <f t="shared" si="78"/>
        <v>174</v>
      </c>
      <c r="N202" s="5">
        <f t="shared" si="85"/>
        <v>1871.7145355222417</v>
      </c>
      <c r="O202" s="5">
        <f aca="true" t="shared" si="88" ref="O202:O265">+Q201*ARMResetRate3/12</f>
        <v>1443.3293639496676</v>
      </c>
      <c r="P202" s="5">
        <f t="shared" si="77"/>
        <v>428.3851715725741</v>
      </c>
      <c r="Q202" s="5">
        <f t="shared" si="79"/>
        <v>181886.90290628016</v>
      </c>
      <c r="S202">
        <f t="shared" si="80"/>
        <v>174</v>
      </c>
      <c r="T202" s="4">
        <f t="shared" si="86"/>
        <v>1686.9722087070509</v>
      </c>
      <c r="U202" s="5">
        <f aca="true" t="shared" si="89" ref="U202:U265">+W201*BalloonResetRate1/12</f>
        <v>1200.0223685159342</v>
      </c>
      <c r="V202" s="5">
        <f t="shared" si="75"/>
        <v>486.94984019111666</v>
      </c>
      <c r="W202" s="5">
        <f t="shared" si="76"/>
        <v>179516.40543719902</v>
      </c>
    </row>
    <row r="203" spans="7:23" ht="12">
      <c r="G203">
        <f t="shared" si="82"/>
        <v>175</v>
      </c>
      <c r="H203" s="5">
        <f t="shared" si="84"/>
        <v>2200.861300924116</v>
      </c>
      <c r="I203" s="5">
        <f t="shared" si="87"/>
        <v>1693.1555099457553</v>
      </c>
      <c r="J203" s="5">
        <f t="shared" si="81"/>
        <v>507.70579097836094</v>
      </c>
      <c r="K203" s="5">
        <f t="shared" si="83"/>
        <v>213364.56914953806</v>
      </c>
      <c r="M203">
        <f t="shared" si="78"/>
        <v>175</v>
      </c>
      <c r="N203" s="5">
        <f t="shared" si="85"/>
        <v>1871.7145355222417</v>
      </c>
      <c r="O203" s="5">
        <f t="shared" si="88"/>
        <v>1439.937981341385</v>
      </c>
      <c r="P203" s="5">
        <f t="shared" si="77"/>
        <v>431.7765541808567</v>
      </c>
      <c r="Q203" s="5">
        <f t="shared" si="79"/>
        <v>181455.1263520993</v>
      </c>
      <c r="S203">
        <f t="shared" si="80"/>
        <v>175</v>
      </c>
      <c r="T203" s="4">
        <f t="shared" si="86"/>
        <v>1686.9722087070509</v>
      </c>
      <c r="U203" s="5">
        <f t="shared" si="89"/>
        <v>1196.7760362479935</v>
      </c>
      <c r="V203" s="5">
        <f aca="true" t="shared" si="90" ref="V203:V266">+T203-U203</f>
        <v>490.1961724590574</v>
      </c>
      <c r="W203" s="5">
        <f aca="true" t="shared" si="91" ref="W203:W266">+W202-V203</f>
        <v>179026.20926473997</v>
      </c>
    </row>
    <row r="204" spans="7:23" ht="12">
      <c r="G204">
        <f t="shared" si="82"/>
        <v>176</v>
      </c>
      <c r="H204" s="5">
        <f t="shared" si="84"/>
        <v>2200.861300924116</v>
      </c>
      <c r="I204" s="5">
        <f t="shared" si="87"/>
        <v>1689.1361724338433</v>
      </c>
      <c r="J204" s="5">
        <f t="shared" si="81"/>
        <v>511.72512849027294</v>
      </c>
      <c r="K204" s="5">
        <f t="shared" si="83"/>
        <v>212852.8440210478</v>
      </c>
      <c r="M204">
        <f t="shared" si="78"/>
        <v>176</v>
      </c>
      <c r="N204" s="5">
        <f t="shared" si="85"/>
        <v>1871.7145355222417</v>
      </c>
      <c r="O204" s="5">
        <f t="shared" si="88"/>
        <v>1436.5197502874528</v>
      </c>
      <c r="P204" s="5">
        <f t="shared" si="77"/>
        <v>435.1947852347889</v>
      </c>
      <c r="Q204" s="5">
        <f t="shared" si="79"/>
        <v>181019.9315668645</v>
      </c>
      <c r="S204">
        <f t="shared" si="80"/>
        <v>176</v>
      </c>
      <c r="T204" s="4">
        <f t="shared" si="86"/>
        <v>1686.9722087070509</v>
      </c>
      <c r="U204" s="5">
        <f t="shared" si="89"/>
        <v>1193.508061764933</v>
      </c>
      <c r="V204" s="5">
        <f t="shared" si="90"/>
        <v>493.46414694211785</v>
      </c>
      <c r="W204" s="5">
        <f t="shared" si="91"/>
        <v>178532.74511779787</v>
      </c>
    </row>
    <row r="205" spans="7:23" ht="12">
      <c r="G205">
        <f t="shared" si="82"/>
        <v>177</v>
      </c>
      <c r="H205" s="5">
        <f t="shared" si="84"/>
        <v>2200.861300924116</v>
      </c>
      <c r="I205" s="5">
        <f t="shared" si="87"/>
        <v>1685.0850151666284</v>
      </c>
      <c r="J205" s="5">
        <f t="shared" si="81"/>
        <v>515.7762857574878</v>
      </c>
      <c r="K205" s="5">
        <f t="shared" si="83"/>
        <v>212337.0677352903</v>
      </c>
      <c r="M205">
        <f t="shared" si="78"/>
        <v>177</v>
      </c>
      <c r="N205" s="5">
        <f t="shared" si="85"/>
        <v>1871.7145355222417</v>
      </c>
      <c r="O205" s="5">
        <f t="shared" si="88"/>
        <v>1433.0744582376776</v>
      </c>
      <c r="P205" s="5">
        <f t="shared" si="77"/>
        <v>438.6400772845641</v>
      </c>
      <c r="Q205" s="5">
        <f t="shared" si="79"/>
        <v>180581.29148957995</v>
      </c>
      <c r="S205">
        <f t="shared" si="80"/>
        <v>177</v>
      </c>
      <c r="T205" s="4">
        <f t="shared" si="86"/>
        <v>1686.9722087070509</v>
      </c>
      <c r="U205" s="5">
        <f t="shared" si="89"/>
        <v>1190.2183007853191</v>
      </c>
      <c r="V205" s="5">
        <f t="shared" si="90"/>
        <v>496.75390792173175</v>
      </c>
      <c r="W205" s="5">
        <f t="shared" si="91"/>
        <v>178035.99120987614</v>
      </c>
    </row>
    <row r="206" spans="7:23" ht="12">
      <c r="G206">
        <f t="shared" si="82"/>
        <v>178</v>
      </c>
      <c r="H206" s="5">
        <f t="shared" si="84"/>
        <v>2200.861300924116</v>
      </c>
      <c r="I206" s="5">
        <f t="shared" si="87"/>
        <v>1681.0017862377151</v>
      </c>
      <c r="J206" s="5">
        <f t="shared" si="81"/>
        <v>519.8595146864011</v>
      </c>
      <c r="K206" s="5">
        <f t="shared" si="83"/>
        <v>211817.2082206039</v>
      </c>
      <c r="M206">
        <f t="shared" si="78"/>
        <v>178</v>
      </c>
      <c r="N206" s="5">
        <f t="shared" si="85"/>
        <v>1871.7145355222417</v>
      </c>
      <c r="O206" s="5">
        <f t="shared" si="88"/>
        <v>1429.6018909591749</v>
      </c>
      <c r="P206" s="5">
        <f t="shared" si="77"/>
        <v>442.11264456306685</v>
      </c>
      <c r="Q206" s="5">
        <f t="shared" si="79"/>
        <v>180139.17884501687</v>
      </c>
      <c r="S206">
        <f t="shared" si="80"/>
        <v>178</v>
      </c>
      <c r="T206" s="4">
        <f t="shared" si="86"/>
        <v>1686.9722087070509</v>
      </c>
      <c r="U206" s="5">
        <f t="shared" si="89"/>
        <v>1186.906608065841</v>
      </c>
      <c r="V206" s="5">
        <f t="shared" si="90"/>
        <v>500.0656006412098</v>
      </c>
      <c r="W206" s="5">
        <f t="shared" si="91"/>
        <v>177535.92560923492</v>
      </c>
    </row>
    <row r="207" spans="7:23" ht="12">
      <c r="G207">
        <f t="shared" si="82"/>
        <v>179</v>
      </c>
      <c r="H207" s="5">
        <f t="shared" si="84"/>
        <v>2200.861300924116</v>
      </c>
      <c r="I207" s="5">
        <f t="shared" si="87"/>
        <v>1676.886231746448</v>
      </c>
      <c r="J207" s="5">
        <f t="shared" si="81"/>
        <v>523.9750691776683</v>
      </c>
      <c r="K207" s="5">
        <f t="shared" si="83"/>
        <v>211293.23315142625</v>
      </c>
      <c r="M207">
        <f t="shared" si="78"/>
        <v>179</v>
      </c>
      <c r="N207" s="5">
        <f t="shared" si="85"/>
        <v>1871.7145355222417</v>
      </c>
      <c r="O207" s="5">
        <f t="shared" si="88"/>
        <v>1426.1018325230505</v>
      </c>
      <c r="P207" s="5">
        <f t="shared" si="77"/>
        <v>445.61270299919124</v>
      </c>
      <c r="Q207" s="5">
        <f t="shared" si="79"/>
        <v>179693.56614201766</v>
      </c>
      <c r="S207">
        <f t="shared" si="80"/>
        <v>179</v>
      </c>
      <c r="T207" s="4">
        <f t="shared" si="86"/>
        <v>1686.9722087070509</v>
      </c>
      <c r="U207" s="5">
        <f t="shared" si="89"/>
        <v>1183.5728373948996</v>
      </c>
      <c r="V207" s="5">
        <f t="shared" si="90"/>
        <v>503.3993713121513</v>
      </c>
      <c r="W207" s="5">
        <f t="shared" si="91"/>
        <v>177032.52623792278</v>
      </c>
    </row>
    <row r="208" spans="7:23" ht="12">
      <c r="G208">
        <f t="shared" si="82"/>
        <v>180</v>
      </c>
      <c r="H208" s="5">
        <f t="shared" si="84"/>
        <v>2200.861300924116</v>
      </c>
      <c r="I208" s="5">
        <f t="shared" si="87"/>
        <v>1672.738095782125</v>
      </c>
      <c r="J208" s="5">
        <f t="shared" si="81"/>
        <v>528.1232051419913</v>
      </c>
      <c r="K208" s="5">
        <f t="shared" si="83"/>
        <v>210765.10994628427</v>
      </c>
      <c r="M208">
        <f t="shared" si="78"/>
        <v>180</v>
      </c>
      <c r="N208" s="5">
        <f t="shared" si="85"/>
        <v>1871.7145355222417</v>
      </c>
      <c r="O208" s="5">
        <f t="shared" si="88"/>
        <v>1422.5740652909735</v>
      </c>
      <c r="P208" s="5">
        <f t="shared" si="77"/>
        <v>449.1404702312682</v>
      </c>
      <c r="Q208" s="5">
        <f t="shared" si="79"/>
        <v>179244.4256717864</v>
      </c>
      <c r="S208">
        <f t="shared" si="80"/>
        <v>180</v>
      </c>
      <c r="T208" s="4">
        <f t="shared" si="86"/>
        <v>1686.9722087070509</v>
      </c>
      <c r="U208" s="5">
        <f t="shared" si="89"/>
        <v>1180.2168415861518</v>
      </c>
      <c r="V208" s="5">
        <f t="shared" si="90"/>
        <v>506.7553671208991</v>
      </c>
      <c r="W208" s="5">
        <f t="shared" si="91"/>
        <v>176525.77087080188</v>
      </c>
    </row>
    <row r="209" spans="7:23" ht="12">
      <c r="G209">
        <f t="shared" si="82"/>
        <v>181</v>
      </c>
      <c r="H209" s="5">
        <f t="shared" si="84"/>
        <v>2200.861300924116</v>
      </c>
      <c r="I209" s="5">
        <f t="shared" si="87"/>
        <v>1668.557120408084</v>
      </c>
      <c r="J209" s="5">
        <f t="shared" si="81"/>
        <v>532.3041805160321</v>
      </c>
      <c r="K209" s="5">
        <f t="shared" si="83"/>
        <v>210232.80576576822</v>
      </c>
      <c r="M209">
        <f t="shared" si="78"/>
        <v>181</v>
      </c>
      <c r="N209" s="5">
        <f t="shared" si="85"/>
        <v>1871.7145355222417</v>
      </c>
      <c r="O209" s="5">
        <f t="shared" si="88"/>
        <v>1419.0183699016425</v>
      </c>
      <c r="P209" s="5">
        <f t="shared" si="77"/>
        <v>452.69616562059923</v>
      </c>
      <c r="Q209" s="5">
        <f t="shared" si="79"/>
        <v>178791.72950616578</v>
      </c>
      <c r="S209">
        <f t="shared" si="80"/>
        <v>181</v>
      </c>
      <c r="T209" s="4">
        <f t="shared" si="86"/>
        <v>1686.9722087070509</v>
      </c>
      <c r="U209" s="5">
        <f t="shared" si="89"/>
        <v>1176.8384724720124</v>
      </c>
      <c r="V209" s="5">
        <f t="shared" si="90"/>
        <v>510.13373623503844</v>
      </c>
      <c r="W209" s="5">
        <f t="shared" si="91"/>
        <v>176015.63713456684</v>
      </c>
    </row>
    <row r="210" spans="7:23" ht="12">
      <c r="G210">
        <f t="shared" si="82"/>
        <v>182</v>
      </c>
      <c r="H210" s="5">
        <f t="shared" si="84"/>
        <v>2200.861300924116</v>
      </c>
      <c r="I210" s="5">
        <f t="shared" si="87"/>
        <v>1664.3430456456654</v>
      </c>
      <c r="J210" s="5">
        <f t="shared" si="81"/>
        <v>536.5182552784509</v>
      </c>
      <c r="K210" s="5">
        <f t="shared" si="83"/>
        <v>209696.28751048978</v>
      </c>
      <c r="M210">
        <f t="shared" si="78"/>
        <v>182</v>
      </c>
      <c r="N210" s="5">
        <f t="shared" si="85"/>
        <v>1871.7145355222417</v>
      </c>
      <c r="O210" s="5">
        <f t="shared" si="88"/>
        <v>1415.4345252571459</v>
      </c>
      <c r="P210" s="5">
        <f t="shared" si="77"/>
        <v>456.2800102650958</v>
      </c>
      <c r="Q210" s="5">
        <f t="shared" si="79"/>
        <v>178335.44949590068</v>
      </c>
      <c r="S210">
        <f t="shared" si="80"/>
        <v>182</v>
      </c>
      <c r="T210" s="4">
        <f t="shared" si="86"/>
        <v>1686.9722087070509</v>
      </c>
      <c r="U210" s="5">
        <f t="shared" si="89"/>
        <v>1173.4375808971124</v>
      </c>
      <c r="V210" s="5">
        <f t="shared" si="90"/>
        <v>513.5346278099385</v>
      </c>
      <c r="W210" s="5">
        <f t="shared" si="91"/>
        <v>175502.1025067569</v>
      </c>
    </row>
    <row r="211" spans="7:23" ht="12">
      <c r="G211">
        <f t="shared" si="82"/>
        <v>183</v>
      </c>
      <c r="H211" s="5">
        <f t="shared" si="84"/>
        <v>2200.861300924116</v>
      </c>
      <c r="I211" s="5">
        <f t="shared" si="87"/>
        <v>1660.0956094580442</v>
      </c>
      <c r="J211" s="5">
        <f t="shared" si="81"/>
        <v>540.765691466072</v>
      </c>
      <c r="K211" s="5">
        <f t="shared" si="83"/>
        <v>209155.5218190237</v>
      </c>
      <c r="M211">
        <f t="shared" si="78"/>
        <v>183</v>
      </c>
      <c r="N211" s="5">
        <f t="shared" si="85"/>
        <v>1871.7145355222417</v>
      </c>
      <c r="O211" s="5">
        <f t="shared" si="88"/>
        <v>1411.822308509214</v>
      </c>
      <c r="P211" s="5">
        <f t="shared" si="77"/>
        <v>459.89222701302765</v>
      </c>
      <c r="Q211" s="5">
        <f t="shared" si="79"/>
        <v>177875.55726888767</v>
      </c>
      <c r="S211">
        <f t="shared" si="80"/>
        <v>183</v>
      </c>
      <c r="T211" s="4">
        <f t="shared" si="86"/>
        <v>1686.9722087070509</v>
      </c>
      <c r="U211" s="5">
        <f t="shared" si="89"/>
        <v>1170.0140167117127</v>
      </c>
      <c r="V211" s="5">
        <f t="shared" si="90"/>
        <v>516.9581919953382</v>
      </c>
      <c r="W211" s="5">
        <f t="shared" si="91"/>
        <v>174985.14431476156</v>
      </c>
    </row>
    <row r="212" spans="7:23" ht="12">
      <c r="G212">
        <f t="shared" si="82"/>
        <v>184</v>
      </c>
      <c r="H212" s="5">
        <f t="shared" si="84"/>
        <v>2200.861300924116</v>
      </c>
      <c r="I212" s="5">
        <f t="shared" si="87"/>
        <v>1655.8145477339378</v>
      </c>
      <c r="J212" s="5">
        <f t="shared" si="81"/>
        <v>545.0467531901784</v>
      </c>
      <c r="K212" s="5">
        <f t="shared" si="83"/>
        <v>208610.47506583354</v>
      </c>
      <c r="M212">
        <f t="shared" si="78"/>
        <v>184</v>
      </c>
      <c r="N212" s="5">
        <f t="shared" si="85"/>
        <v>1871.7145355222417</v>
      </c>
      <c r="O212" s="5">
        <f t="shared" si="88"/>
        <v>1408.1814950453609</v>
      </c>
      <c r="P212" s="5">
        <f t="shared" si="77"/>
        <v>463.53304047688084</v>
      </c>
      <c r="Q212" s="5">
        <f t="shared" si="79"/>
        <v>177412.0242284108</v>
      </c>
      <c r="S212">
        <f t="shared" si="80"/>
        <v>184</v>
      </c>
      <c r="T212" s="4">
        <f t="shared" si="86"/>
        <v>1686.9722087070509</v>
      </c>
      <c r="U212" s="5">
        <f t="shared" si="89"/>
        <v>1166.5676287650772</v>
      </c>
      <c r="V212" s="5">
        <f t="shared" si="90"/>
        <v>520.4045799419737</v>
      </c>
      <c r="W212" s="5">
        <f t="shared" si="91"/>
        <v>174464.7397348196</v>
      </c>
    </row>
    <row r="213" spans="7:23" ht="12">
      <c r="G213">
        <f t="shared" si="82"/>
        <v>185</v>
      </c>
      <c r="H213" s="5">
        <f t="shared" si="84"/>
        <v>2200.861300924116</v>
      </c>
      <c r="I213" s="5">
        <f t="shared" si="87"/>
        <v>1651.4995942711823</v>
      </c>
      <c r="J213" s="5">
        <f t="shared" si="81"/>
        <v>549.3617066529339</v>
      </c>
      <c r="K213" s="5">
        <f t="shared" si="83"/>
        <v>208061.1133591806</v>
      </c>
      <c r="M213">
        <f t="shared" si="78"/>
        <v>185</v>
      </c>
      <c r="N213" s="5">
        <f t="shared" si="85"/>
        <v>1871.7145355222417</v>
      </c>
      <c r="O213" s="5">
        <f t="shared" si="88"/>
        <v>1404.5118584749189</v>
      </c>
      <c r="P213" s="5">
        <f t="shared" si="77"/>
        <v>467.2026770473228</v>
      </c>
      <c r="Q213" s="5">
        <f t="shared" si="79"/>
        <v>176944.82155136348</v>
      </c>
      <c r="S213">
        <f t="shared" si="80"/>
        <v>185</v>
      </c>
      <c r="T213" s="4">
        <f t="shared" si="86"/>
        <v>1686.9722087070509</v>
      </c>
      <c r="U213" s="5">
        <f t="shared" si="89"/>
        <v>1163.0982648987972</v>
      </c>
      <c r="V213" s="5">
        <f t="shared" si="90"/>
        <v>523.8739438082537</v>
      </c>
      <c r="W213" s="5">
        <f t="shared" si="91"/>
        <v>173940.86579101134</v>
      </c>
    </row>
    <row r="214" spans="7:23" ht="12">
      <c r="G214">
        <f t="shared" si="82"/>
        <v>186</v>
      </c>
      <c r="H214" s="5">
        <f t="shared" si="84"/>
        <v>2200.861300924116</v>
      </c>
      <c r="I214" s="5">
        <f t="shared" si="87"/>
        <v>1647.1504807601798</v>
      </c>
      <c r="J214" s="5">
        <f t="shared" si="81"/>
        <v>553.7108201639364</v>
      </c>
      <c r="K214" s="5">
        <f t="shared" si="83"/>
        <v>207507.40253901665</v>
      </c>
      <c r="M214">
        <f t="shared" si="78"/>
        <v>186</v>
      </c>
      <c r="N214" s="5">
        <f t="shared" si="85"/>
        <v>1871.7145355222417</v>
      </c>
      <c r="O214" s="5">
        <f t="shared" si="88"/>
        <v>1400.8131706149609</v>
      </c>
      <c r="P214" s="5">
        <f t="shared" si="77"/>
        <v>470.9013649072808</v>
      </c>
      <c r="Q214" s="5">
        <f t="shared" si="79"/>
        <v>176473.9201864562</v>
      </c>
      <c r="S214">
        <f t="shared" si="80"/>
        <v>186</v>
      </c>
      <c r="T214" s="4">
        <f t="shared" si="86"/>
        <v>1686.9722087070509</v>
      </c>
      <c r="U214" s="5">
        <f t="shared" si="89"/>
        <v>1159.6057719400756</v>
      </c>
      <c r="V214" s="5">
        <f t="shared" si="90"/>
        <v>527.3664367669753</v>
      </c>
      <c r="W214" s="5">
        <f t="shared" si="91"/>
        <v>173413.49935424436</v>
      </c>
    </row>
    <row r="215" spans="7:23" ht="12">
      <c r="G215">
        <f t="shared" si="82"/>
        <v>187</v>
      </c>
      <c r="H215" s="5">
        <f t="shared" si="84"/>
        <v>2200.861300924116</v>
      </c>
      <c r="I215" s="5">
        <f t="shared" si="87"/>
        <v>1642.7669367672154</v>
      </c>
      <c r="J215" s="5">
        <f t="shared" si="81"/>
        <v>558.0943641569008</v>
      </c>
      <c r="K215" s="5">
        <f t="shared" si="83"/>
        <v>206949.30817485976</v>
      </c>
      <c r="M215">
        <f t="shared" si="78"/>
        <v>187</v>
      </c>
      <c r="N215" s="5">
        <f t="shared" si="85"/>
        <v>1871.7145355222417</v>
      </c>
      <c r="O215" s="5">
        <f t="shared" si="88"/>
        <v>1397.085201476112</v>
      </c>
      <c r="P215" s="5">
        <f t="shared" si="77"/>
        <v>474.62933404612977</v>
      </c>
      <c r="Q215" s="5">
        <f t="shared" si="79"/>
        <v>175999.29085241008</v>
      </c>
      <c r="S215">
        <f t="shared" si="80"/>
        <v>187</v>
      </c>
      <c r="T215" s="4">
        <f t="shared" si="86"/>
        <v>1686.9722087070509</v>
      </c>
      <c r="U215" s="5">
        <f t="shared" si="89"/>
        <v>1156.0899956949625</v>
      </c>
      <c r="V215" s="5">
        <f t="shared" si="90"/>
        <v>530.8822130120884</v>
      </c>
      <c r="W215" s="5">
        <f t="shared" si="91"/>
        <v>172882.61714123227</v>
      </c>
    </row>
    <row r="216" spans="7:23" ht="12">
      <c r="G216">
        <f t="shared" si="82"/>
        <v>188</v>
      </c>
      <c r="H216" s="5">
        <f t="shared" si="84"/>
        <v>2200.861300924116</v>
      </c>
      <c r="I216" s="5">
        <f t="shared" si="87"/>
        <v>1638.34868971764</v>
      </c>
      <c r="J216" s="5">
        <f t="shared" si="81"/>
        <v>562.5126112064763</v>
      </c>
      <c r="K216" s="5">
        <f t="shared" si="83"/>
        <v>206386.7955636533</v>
      </c>
      <c r="M216">
        <f t="shared" si="78"/>
        <v>188</v>
      </c>
      <c r="N216" s="5">
        <f t="shared" si="85"/>
        <v>1871.7145355222417</v>
      </c>
      <c r="O216" s="5">
        <f t="shared" si="88"/>
        <v>1393.3277192482467</v>
      </c>
      <c r="P216" s="5">
        <f t="shared" si="77"/>
        <v>478.386816273995</v>
      </c>
      <c r="Q216" s="5">
        <f t="shared" si="79"/>
        <v>175520.90403613608</v>
      </c>
      <c r="S216">
        <f t="shared" si="80"/>
        <v>188</v>
      </c>
      <c r="T216" s="4">
        <f t="shared" si="86"/>
        <v>1686.9722087070509</v>
      </c>
      <c r="U216" s="5">
        <f t="shared" si="89"/>
        <v>1152.5507809415485</v>
      </c>
      <c r="V216" s="5">
        <f t="shared" si="90"/>
        <v>534.4214277655024</v>
      </c>
      <c r="W216" s="5">
        <f t="shared" si="91"/>
        <v>172348.19571346676</v>
      </c>
    </row>
    <row r="217" spans="7:23" ht="12">
      <c r="G217">
        <f t="shared" si="82"/>
        <v>189</v>
      </c>
      <c r="H217" s="5">
        <f t="shared" si="84"/>
        <v>2200.861300924116</v>
      </c>
      <c r="I217" s="5">
        <f t="shared" si="87"/>
        <v>1633.8954648789222</v>
      </c>
      <c r="J217" s="5">
        <f t="shared" si="81"/>
        <v>566.965836045194</v>
      </c>
      <c r="K217" s="5">
        <f t="shared" si="83"/>
        <v>205819.8297276081</v>
      </c>
      <c r="M217">
        <f t="shared" si="78"/>
        <v>189</v>
      </c>
      <c r="N217" s="5">
        <f t="shared" si="85"/>
        <v>1871.7145355222417</v>
      </c>
      <c r="O217" s="5">
        <f t="shared" si="88"/>
        <v>1389.5404902860776</v>
      </c>
      <c r="P217" s="5">
        <f t="shared" si="77"/>
        <v>482.17404523616415</v>
      </c>
      <c r="Q217" s="5">
        <f t="shared" si="79"/>
        <v>175038.7299908999</v>
      </c>
      <c r="S217">
        <f t="shared" si="80"/>
        <v>189</v>
      </c>
      <c r="T217" s="4">
        <f t="shared" si="86"/>
        <v>1686.9722087070509</v>
      </c>
      <c r="U217" s="5">
        <f t="shared" si="89"/>
        <v>1148.9879714231117</v>
      </c>
      <c r="V217" s="5">
        <f t="shared" si="90"/>
        <v>537.9842372839391</v>
      </c>
      <c r="W217" s="5">
        <f t="shared" si="91"/>
        <v>171810.21147618283</v>
      </c>
    </row>
    <row r="218" spans="7:23" ht="12">
      <c r="G218">
        <f t="shared" si="82"/>
        <v>190</v>
      </c>
      <c r="H218" s="5">
        <f t="shared" si="84"/>
        <v>2200.861300924116</v>
      </c>
      <c r="I218" s="5">
        <f t="shared" si="87"/>
        <v>1629.4069853435642</v>
      </c>
      <c r="J218" s="5">
        <f t="shared" si="81"/>
        <v>571.454315580552</v>
      </c>
      <c r="K218" s="5">
        <f t="shared" si="83"/>
        <v>205248.37541202756</v>
      </c>
      <c r="M218">
        <f t="shared" si="78"/>
        <v>190</v>
      </c>
      <c r="N218" s="5">
        <f t="shared" si="85"/>
        <v>1871.7145355222417</v>
      </c>
      <c r="O218" s="5">
        <f t="shared" si="88"/>
        <v>1385.7232790946246</v>
      </c>
      <c r="P218" s="5">
        <f t="shared" si="77"/>
        <v>485.99125642761715</v>
      </c>
      <c r="Q218" s="5">
        <f t="shared" si="79"/>
        <v>174552.73873447228</v>
      </c>
      <c r="S218">
        <f t="shared" si="80"/>
        <v>190</v>
      </c>
      <c r="T218" s="4">
        <f t="shared" si="86"/>
        <v>1686.9722087070509</v>
      </c>
      <c r="U218" s="5">
        <f t="shared" si="89"/>
        <v>1145.4014098412188</v>
      </c>
      <c r="V218" s="5">
        <f t="shared" si="90"/>
        <v>541.5707988658321</v>
      </c>
      <c r="W218" s="5">
        <f t="shared" si="91"/>
        <v>171268.640677317</v>
      </c>
    </row>
    <row r="219" spans="7:23" ht="12">
      <c r="G219">
        <f t="shared" si="82"/>
        <v>191</v>
      </c>
      <c r="H219" s="5">
        <f t="shared" si="84"/>
        <v>2200.861300924116</v>
      </c>
      <c r="I219" s="5">
        <f t="shared" si="87"/>
        <v>1624.882972011885</v>
      </c>
      <c r="J219" s="5">
        <f t="shared" si="81"/>
        <v>575.9783289122313</v>
      </c>
      <c r="K219" s="5">
        <f t="shared" si="83"/>
        <v>204672.39708311533</v>
      </c>
      <c r="M219">
        <f t="shared" si="78"/>
        <v>191</v>
      </c>
      <c r="N219" s="5">
        <f t="shared" si="85"/>
        <v>1871.7145355222417</v>
      </c>
      <c r="O219" s="5">
        <f t="shared" si="88"/>
        <v>1381.8758483145723</v>
      </c>
      <c r="P219" s="5">
        <f t="shared" si="77"/>
        <v>489.8386872076694</v>
      </c>
      <c r="Q219" s="5">
        <f t="shared" si="79"/>
        <v>174062.90004726461</v>
      </c>
      <c r="S219">
        <f t="shared" si="80"/>
        <v>191</v>
      </c>
      <c r="T219" s="4">
        <f t="shared" si="86"/>
        <v>1686.9722087070509</v>
      </c>
      <c r="U219" s="5">
        <f t="shared" si="89"/>
        <v>1141.79093784878</v>
      </c>
      <c r="V219" s="5">
        <f t="shared" si="90"/>
        <v>545.1812708582709</v>
      </c>
      <c r="W219" s="5">
        <f t="shared" si="91"/>
        <v>170723.4594064587</v>
      </c>
    </row>
    <row r="220" spans="7:23" ht="12">
      <c r="G220">
        <f t="shared" si="82"/>
        <v>192</v>
      </c>
      <c r="H220" s="5">
        <f t="shared" si="84"/>
        <v>2200.861300924116</v>
      </c>
      <c r="I220" s="5">
        <f t="shared" si="87"/>
        <v>1620.3231435746632</v>
      </c>
      <c r="J220" s="5">
        <f t="shared" si="81"/>
        <v>580.5381573494531</v>
      </c>
      <c r="K220" s="5">
        <f t="shared" si="83"/>
        <v>204091.85892576588</v>
      </c>
      <c r="M220">
        <f t="shared" si="78"/>
        <v>192</v>
      </c>
      <c r="N220" s="5">
        <f t="shared" si="85"/>
        <v>1871.7145355222417</v>
      </c>
      <c r="O220" s="5">
        <f t="shared" si="88"/>
        <v>1377.9979587075115</v>
      </c>
      <c r="P220" s="5">
        <f t="shared" si="77"/>
        <v>493.71657681473016</v>
      </c>
      <c r="Q220" s="5">
        <f t="shared" si="79"/>
        <v>173569.18347044988</v>
      </c>
      <c r="S220">
        <f t="shared" si="80"/>
        <v>192</v>
      </c>
      <c r="T220" s="4">
        <f t="shared" si="86"/>
        <v>1686.9722087070509</v>
      </c>
      <c r="U220" s="5">
        <f t="shared" si="89"/>
        <v>1138.156396043058</v>
      </c>
      <c r="V220" s="5">
        <f t="shared" si="90"/>
        <v>548.8158126639928</v>
      </c>
      <c r="W220" s="5">
        <f t="shared" si="91"/>
        <v>170174.64359379472</v>
      </c>
    </row>
    <row r="221" spans="7:23" ht="12">
      <c r="G221">
        <f t="shared" si="82"/>
        <v>193</v>
      </c>
      <c r="H221" s="5">
        <f t="shared" si="84"/>
        <v>2200.861300924116</v>
      </c>
      <c r="I221" s="5">
        <f t="shared" si="87"/>
        <v>1615.7272164956466</v>
      </c>
      <c r="J221" s="5">
        <f t="shared" si="81"/>
        <v>585.1340844284696</v>
      </c>
      <c r="K221" s="5">
        <f t="shared" si="83"/>
        <v>203506.72484133742</v>
      </c>
      <c r="M221">
        <f t="shared" si="78"/>
        <v>193</v>
      </c>
      <c r="N221" s="5">
        <f t="shared" si="85"/>
        <v>1871.7145355222417</v>
      </c>
      <c r="O221" s="5">
        <f t="shared" si="88"/>
        <v>1374.0893691410618</v>
      </c>
      <c r="P221" s="5">
        <f t="shared" si="77"/>
        <v>497.62516638117995</v>
      </c>
      <c r="Q221" s="5">
        <f t="shared" si="79"/>
        <v>173071.5583040687</v>
      </c>
      <c r="S221">
        <f t="shared" si="80"/>
        <v>193</v>
      </c>
      <c r="T221" s="4">
        <f t="shared" si="86"/>
        <v>1686.9722087070509</v>
      </c>
      <c r="U221" s="5">
        <f t="shared" si="89"/>
        <v>1134.4976239586315</v>
      </c>
      <c r="V221" s="5">
        <f t="shared" si="90"/>
        <v>552.4745847484194</v>
      </c>
      <c r="W221" s="5">
        <f t="shared" si="91"/>
        <v>169622.1690090463</v>
      </c>
    </row>
    <row r="222" spans="7:23" ht="12">
      <c r="G222">
        <f t="shared" si="82"/>
        <v>194</v>
      </c>
      <c r="H222" s="5">
        <f t="shared" si="84"/>
        <v>2200.861300924116</v>
      </c>
      <c r="I222" s="5">
        <f t="shared" si="87"/>
        <v>1611.0949049939215</v>
      </c>
      <c r="J222" s="5">
        <f t="shared" si="81"/>
        <v>589.7663959301947</v>
      </c>
      <c r="K222" s="5">
        <f t="shared" si="83"/>
        <v>202916.95844540722</v>
      </c>
      <c r="M222">
        <f t="shared" si="78"/>
        <v>194</v>
      </c>
      <c r="N222" s="5">
        <f t="shared" si="85"/>
        <v>1871.7145355222417</v>
      </c>
      <c r="O222" s="5">
        <f t="shared" si="88"/>
        <v>1370.1498365738773</v>
      </c>
      <c r="P222" s="5">
        <f aca="true" t="shared" si="92" ref="P222:P285">+N222-O222</f>
        <v>501.56469894836437</v>
      </c>
      <c r="Q222" s="5">
        <f t="shared" si="79"/>
        <v>172569.99360512034</v>
      </c>
      <c r="S222">
        <f t="shared" si="80"/>
        <v>194</v>
      </c>
      <c r="T222" s="4">
        <f t="shared" si="86"/>
        <v>1686.9722087070509</v>
      </c>
      <c r="U222" s="5">
        <f t="shared" si="89"/>
        <v>1130.8144600603089</v>
      </c>
      <c r="V222" s="5">
        <f t="shared" si="90"/>
        <v>556.157748646742</v>
      </c>
      <c r="W222" s="5">
        <f t="shared" si="91"/>
        <v>169066.01126039957</v>
      </c>
    </row>
    <row r="223" spans="7:23" ht="12">
      <c r="G223">
        <f t="shared" si="82"/>
        <v>195</v>
      </c>
      <c r="H223" s="5">
        <f t="shared" si="84"/>
        <v>2200.861300924116</v>
      </c>
      <c r="I223" s="5">
        <f t="shared" si="87"/>
        <v>1606.4259210261407</v>
      </c>
      <c r="J223" s="5">
        <f t="shared" si="81"/>
        <v>594.4353798979755</v>
      </c>
      <c r="K223" s="5">
        <f t="shared" si="83"/>
        <v>202322.52306550925</v>
      </c>
      <c r="M223">
        <f t="shared" si="78"/>
        <v>195</v>
      </c>
      <c r="N223" s="5">
        <f t="shared" si="85"/>
        <v>1871.7145355222417</v>
      </c>
      <c r="O223" s="5">
        <f t="shared" si="88"/>
        <v>1366.1791160405362</v>
      </c>
      <c r="P223" s="5">
        <f t="shared" si="92"/>
        <v>505.5354194817055</v>
      </c>
      <c r="Q223" s="5">
        <f t="shared" si="79"/>
        <v>172064.45818563862</v>
      </c>
      <c r="S223">
        <f t="shared" si="80"/>
        <v>195</v>
      </c>
      <c r="T223" s="4">
        <f t="shared" si="86"/>
        <v>1686.9722087070509</v>
      </c>
      <c r="U223" s="5">
        <f t="shared" si="89"/>
        <v>1127.106741735997</v>
      </c>
      <c r="V223" s="5">
        <f t="shared" si="90"/>
        <v>559.8654669710538</v>
      </c>
      <c r="W223" s="5">
        <f t="shared" si="91"/>
        <v>168506.1457934285</v>
      </c>
    </row>
    <row r="224" spans="7:23" ht="12">
      <c r="G224">
        <f t="shared" si="82"/>
        <v>196</v>
      </c>
      <c r="H224" s="5">
        <f t="shared" si="84"/>
        <v>2200.861300924116</v>
      </c>
      <c r="I224" s="5">
        <f t="shared" si="87"/>
        <v>1601.7199742686153</v>
      </c>
      <c r="J224" s="5">
        <f t="shared" si="81"/>
        <v>599.141326655501</v>
      </c>
      <c r="K224" s="5">
        <f t="shared" si="83"/>
        <v>201723.38173885376</v>
      </c>
      <c r="M224">
        <f t="shared" si="78"/>
        <v>196</v>
      </c>
      <c r="N224" s="5">
        <f t="shared" si="85"/>
        <v>1871.7145355222417</v>
      </c>
      <c r="O224" s="5">
        <f t="shared" si="88"/>
        <v>1362.176960636306</v>
      </c>
      <c r="P224" s="5">
        <f t="shared" si="92"/>
        <v>509.5375748859358</v>
      </c>
      <c r="Q224" s="5">
        <f t="shared" si="79"/>
        <v>171554.92061075268</v>
      </c>
      <c r="S224">
        <f t="shared" si="80"/>
        <v>196</v>
      </c>
      <c r="T224" s="4">
        <f t="shared" si="86"/>
        <v>1686.9722087070509</v>
      </c>
      <c r="U224" s="5">
        <f t="shared" si="89"/>
        <v>1123.3743052895234</v>
      </c>
      <c r="V224" s="5">
        <f t="shared" si="90"/>
        <v>563.5979034175275</v>
      </c>
      <c r="W224" s="5">
        <f t="shared" si="91"/>
        <v>167942.54789001096</v>
      </c>
    </row>
    <row r="225" spans="7:23" ht="12">
      <c r="G225">
        <f t="shared" si="82"/>
        <v>197</v>
      </c>
      <c r="H225" s="5">
        <f t="shared" si="84"/>
        <v>2200.861300924116</v>
      </c>
      <c r="I225" s="5">
        <f t="shared" si="87"/>
        <v>1596.9767720992593</v>
      </c>
      <c r="J225" s="5">
        <f t="shared" si="81"/>
        <v>603.884528824857</v>
      </c>
      <c r="K225" s="5">
        <f t="shared" si="83"/>
        <v>201119.4972100289</v>
      </c>
      <c r="M225">
        <f t="shared" si="78"/>
        <v>197</v>
      </c>
      <c r="N225" s="5">
        <f t="shared" si="85"/>
        <v>1871.7145355222417</v>
      </c>
      <c r="O225" s="5">
        <f t="shared" si="88"/>
        <v>1358.1431215017922</v>
      </c>
      <c r="P225" s="5">
        <f t="shared" si="92"/>
        <v>513.5714140204495</v>
      </c>
      <c r="Q225" s="5">
        <f t="shared" si="79"/>
        <v>171041.34919673225</v>
      </c>
      <c r="S225">
        <f t="shared" si="80"/>
        <v>197</v>
      </c>
      <c r="T225" s="4">
        <f t="shared" si="86"/>
        <v>1686.9722087070509</v>
      </c>
      <c r="U225" s="5">
        <f t="shared" si="89"/>
        <v>1119.6169859334066</v>
      </c>
      <c r="V225" s="5">
        <f t="shared" si="90"/>
        <v>567.3552227736443</v>
      </c>
      <c r="W225" s="5">
        <f t="shared" si="91"/>
        <v>167375.1926672373</v>
      </c>
    </row>
    <row r="226" spans="7:23" ht="12">
      <c r="G226">
        <f t="shared" si="82"/>
        <v>198</v>
      </c>
      <c r="H226" s="5">
        <f t="shared" si="84"/>
        <v>2200.861300924116</v>
      </c>
      <c r="I226" s="5">
        <f t="shared" si="87"/>
        <v>1592.1960195793956</v>
      </c>
      <c r="J226" s="5">
        <f t="shared" si="81"/>
        <v>608.6652813447206</v>
      </c>
      <c r="K226" s="5">
        <f t="shared" si="83"/>
        <v>200510.83192868417</v>
      </c>
      <c r="M226">
        <f t="shared" si="78"/>
        <v>198</v>
      </c>
      <c r="N226" s="5">
        <f t="shared" si="85"/>
        <v>1871.7145355222417</v>
      </c>
      <c r="O226" s="5">
        <f t="shared" si="88"/>
        <v>1354.0773478074639</v>
      </c>
      <c r="P226" s="5">
        <f t="shared" si="92"/>
        <v>517.6371877147778</v>
      </c>
      <c r="Q226" s="5">
        <f t="shared" si="79"/>
        <v>170523.71200901747</v>
      </c>
      <c r="S226">
        <f t="shared" si="80"/>
        <v>198</v>
      </c>
      <c r="T226" s="4">
        <f t="shared" si="86"/>
        <v>1686.9722087070509</v>
      </c>
      <c r="U226" s="5">
        <f t="shared" si="89"/>
        <v>1115.8346177815822</v>
      </c>
      <c r="V226" s="5">
        <f t="shared" si="90"/>
        <v>571.1375909254687</v>
      </c>
      <c r="W226" s="5">
        <f t="shared" si="91"/>
        <v>166804.05507631184</v>
      </c>
    </row>
    <row r="227" spans="7:23" ht="12">
      <c r="G227">
        <f t="shared" si="82"/>
        <v>199</v>
      </c>
      <c r="H227" s="5">
        <f t="shared" si="84"/>
        <v>2200.861300924116</v>
      </c>
      <c r="I227" s="5">
        <f t="shared" si="87"/>
        <v>1587.3774194354166</v>
      </c>
      <c r="J227" s="5">
        <f t="shared" si="81"/>
        <v>613.4838814886996</v>
      </c>
      <c r="K227" s="5">
        <f t="shared" si="83"/>
        <v>199897.34804719547</v>
      </c>
      <c r="M227">
        <f t="shared" si="78"/>
        <v>199</v>
      </c>
      <c r="N227" s="5">
        <f t="shared" si="85"/>
        <v>1871.7145355222417</v>
      </c>
      <c r="O227" s="5">
        <f t="shared" si="88"/>
        <v>1349.9793867380552</v>
      </c>
      <c r="P227" s="5">
        <f t="shared" si="92"/>
        <v>521.7351487841865</v>
      </c>
      <c r="Q227" s="5">
        <f t="shared" si="79"/>
        <v>170001.9768602333</v>
      </c>
      <c r="S227">
        <f t="shared" si="80"/>
        <v>199</v>
      </c>
      <c r="T227" s="4">
        <f t="shared" si="86"/>
        <v>1686.9722087070509</v>
      </c>
      <c r="U227" s="5">
        <f t="shared" si="89"/>
        <v>1112.027033842079</v>
      </c>
      <c r="V227" s="5">
        <f t="shared" si="90"/>
        <v>574.9451748649719</v>
      </c>
      <c r="W227" s="5">
        <f t="shared" si="91"/>
        <v>166229.10990144688</v>
      </c>
    </row>
    <row r="228" spans="7:23" ht="12">
      <c r="G228">
        <f t="shared" si="82"/>
        <v>200</v>
      </c>
      <c r="H228" s="5">
        <f t="shared" si="84"/>
        <v>2200.861300924116</v>
      </c>
      <c r="I228" s="5">
        <f t="shared" si="87"/>
        <v>1582.5206720402978</v>
      </c>
      <c r="J228" s="5">
        <f t="shared" si="81"/>
        <v>618.3406288838185</v>
      </c>
      <c r="K228" s="5">
        <f t="shared" si="83"/>
        <v>199279.00741831164</v>
      </c>
      <c r="M228">
        <f t="shared" si="78"/>
        <v>200</v>
      </c>
      <c r="N228" s="5">
        <f t="shared" si="85"/>
        <v>1871.7145355222417</v>
      </c>
      <c r="O228" s="5">
        <f t="shared" si="88"/>
        <v>1345.8489834768473</v>
      </c>
      <c r="P228" s="5">
        <f t="shared" si="92"/>
        <v>525.8655520453945</v>
      </c>
      <c r="Q228" s="5">
        <f t="shared" si="79"/>
        <v>169476.1113081879</v>
      </c>
      <c r="S228">
        <f t="shared" si="80"/>
        <v>200</v>
      </c>
      <c r="T228" s="4">
        <f t="shared" si="86"/>
        <v>1686.9722087070509</v>
      </c>
      <c r="U228" s="5">
        <f t="shared" si="89"/>
        <v>1108.194066009646</v>
      </c>
      <c r="V228" s="5">
        <f t="shared" si="90"/>
        <v>578.778142697405</v>
      </c>
      <c r="W228" s="5">
        <f t="shared" si="91"/>
        <v>165650.33175874947</v>
      </c>
    </row>
    <row r="229" spans="7:23" ht="12">
      <c r="G229">
        <f t="shared" si="82"/>
        <v>201</v>
      </c>
      <c r="H229" s="5">
        <f t="shared" si="84"/>
        <v>2200.861300924116</v>
      </c>
      <c r="I229" s="5">
        <f t="shared" si="87"/>
        <v>1577.6254753949672</v>
      </c>
      <c r="J229" s="5">
        <f t="shared" si="81"/>
        <v>623.235825529149</v>
      </c>
      <c r="K229" s="5">
        <f t="shared" si="83"/>
        <v>198655.7715927825</v>
      </c>
      <c r="M229">
        <f t="shared" si="78"/>
        <v>201</v>
      </c>
      <c r="N229" s="5">
        <f t="shared" si="85"/>
        <v>1871.7145355222417</v>
      </c>
      <c r="O229" s="5">
        <f t="shared" si="88"/>
        <v>1341.685881189821</v>
      </c>
      <c r="P229" s="5">
        <f t="shared" si="92"/>
        <v>530.0286543324207</v>
      </c>
      <c r="Q229" s="5">
        <f t="shared" si="79"/>
        <v>168946.08265385547</v>
      </c>
      <c r="S229">
        <f t="shared" si="80"/>
        <v>201</v>
      </c>
      <c r="T229" s="4">
        <f t="shared" si="86"/>
        <v>1686.9722087070509</v>
      </c>
      <c r="U229" s="5">
        <f t="shared" si="89"/>
        <v>1104.3355450583297</v>
      </c>
      <c r="V229" s="5">
        <f t="shared" si="90"/>
        <v>582.6366636487212</v>
      </c>
      <c r="W229" s="5">
        <f t="shared" si="91"/>
        <v>165067.69509510076</v>
      </c>
    </row>
    <row r="230" spans="7:23" ht="12">
      <c r="G230">
        <f t="shared" si="82"/>
        <v>202</v>
      </c>
      <c r="H230" s="5">
        <f t="shared" si="84"/>
        <v>2200.861300924116</v>
      </c>
      <c r="I230" s="5">
        <f t="shared" si="87"/>
        <v>1572.6915251095281</v>
      </c>
      <c r="J230" s="5">
        <f t="shared" si="81"/>
        <v>628.1697758145881</v>
      </c>
      <c r="K230" s="5">
        <f t="shared" si="83"/>
        <v>198027.60181696792</v>
      </c>
      <c r="M230">
        <f t="shared" si="78"/>
        <v>202</v>
      </c>
      <c r="N230" s="5">
        <f t="shared" si="85"/>
        <v>1871.7145355222417</v>
      </c>
      <c r="O230" s="5">
        <f t="shared" si="88"/>
        <v>1337.4898210096892</v>
      </c>
      <c r="P230" s="5">
        <f t="shared" si="92"/>
        <v>534.2247145125525</v>
      </c>
      <c r="Q230" s="5">
        <f t="shared" si="79"/>
        <v>168411.8579393429</v>
      </c>
      <c r="S230">
        <f t="shared" si="80"/>
        <v>202</v>
      </c>
      <c r="T230" s="4">
        <f t="shared" si="86"/>
        <v>1686.9722087070509</v>
      </c>
      <c r="U230" s="5">
        <f t="shared" si="89"/>
        <v>1100.451300634005</v>
      </c>
      <c r="V230" s="5">
        <f t="shared" si="90"/>
        <v>586.5209080730458</v>
      </c>
      <c r="W230" s="5">
        <f t="shared" si="91"/>
        <v>164481.1741870277</v>
      </c>
    </row>
    <row r="231" spans="7:23" ht="12">
      <c r="G231">
        <f t="shared" si="82"/>
        <v>203</v>
      </c>
      <c r="H231" s="5">
        <f t="shared" si="84"/>
        <v>2200.861300924116</v>
      </c>
      <c r="I231" s="5">
        <f t="shared" si="87"/>
        <v>1567.7185143843296</v>
      </c>
      <c r="J231" s="5">
        <f t="shared" si="81"/>
        <v>633.1427865397866</v>
      </c>
      <c r="K231" s="5">
        <f t="shared" si="83"/>
        <v>197394.45903042812</v>
      </c>
      <c r="M231">
        <f t="shared" si="78"/>
        <v>203</v>
      </c>
      <c r="N231" s="5">
        <f t="shared" si="85"/>
        <v>1871.7145355222417</v>
      </c>
      <c r="O231" s="5">
        <f t="shared" si="88"/>
        <v>1333.2605420197983</v>
      </c>
      <c r="P231" s="5">
        <f t="shared" si="92"/>
        <v>538.4539935024434</v>
      </c>
      <c r="Q231" s="5">
        <f t="shared" si="79"/>
        <v>167873.40394584046</v>
      </c>
      <c r="S231">
        <f t="shared" si="80"/>
        <v>203</v>
      </c>
      <c r="T231" s="4">
        <f t="shared" si="86"/>
        <v>1686.9722087070509</v>
      </c>
      <c r="U231" s="5">
        <f t="shared" si="89"/>
        <v>1096.5411612468513</v>
      </c>
      <c r="V231" s="5">
        <f t="shared" si="90"/>
        <v>590.4310474601996</v>
      </c>
      <c r="W231" s="5">
        <f t="shared" si="91"/>
        <v>163890.7431395675</v>
      </c>
    </row>
    <row r="232" spans="7:23" ht="12">
      <c r="G232">
        <f t="shared" si="82"/>
        <v>204</v>
      </c>
      <c r="H232" s="5">
        <f t="shared" si="84"/>
        <v>2200.861300924116</v>
      </c>
      <c r="I232" s="5">
        <f t="shared" si="87"/>
        <v>1562.7061339908896</v>
      </c>
      <c r="J232" s="5">
        <f t="shared" si="81"/>
        <v>638.1551669332266</v>
      </c>
      <c r="K232" s="5">
        <f t="shared" si="83"/>
        <v>196756.3038634949</v>
      </c>
      <c r="M232">
        <f t="shared" si="78"/>
        <v>204</v>
      </c>
      <c r="N232" s="5">
        <f t="shared" si="85"/>
        <v>1871.7145355222417</v>
      </c>
      <c r="O232" s="5">
        <f t="shared" si="88"/>
        <v>1328.9977812379038</v>
      </c>
      <c r="P232" s="5">
        <f t="shared" si="92"/>
        <v>542.7167542843379</v>
      </c>
      <c r="Q232" s="5">
        <f t="shared" si="79"/>
        <v>167330.68719155612</v>
      </c>
      <c r="S232">
        <f t="shared" si="80"/>
        <v>204</v>
      </c>
      <c r="T232" s="4">
        <f t="shared" si="86"/>
        <v>1686.9722087070509</v>
      </c>
      <c r="U232" s="5">
        <f t="shared" si="89"/>
        <v>1092.6049542637834</v>
      </c>
      <c r="V232" s="5">
        <f t="shared" si="90"/>
        <v>594.3672544432675</v>
      </c>
      <c r="W232" s="5">
        <f t="shared" si="91"/>
        <v>163296.37588512423</v>
      </c>
    </row>
    <row r="233" spans="7:23" ht="12">
      <c r="G233">
        <f t="shared" si="82"/>
        <v>205</v>
      </c>
      <c r="H233" s="5">
        <f t="shared" si="84"/>
        <v>2200.861300924116</v>
      </c>
      <c r="I233" s="5">
        <f t="shared" si="87"/>
        <v>1557.6540722526681</v>
      </c>
      <c r="J233" s="5">
        <f t="shared" si="81"/>
        <v>643.2072286714481</v>
      </c>
      <c r="K233" s="5">
        <f t="shared" si="83"/>
        <v>196113.09663482345</v>
      </c>
      <c r="M233">
        <f t="shared" si="78"/>
        <v>205</v>
      </c>
      <c r="N233" s="5">
        <f t="shared" si="85"/>
        <v>1871.7145355222417</v>
      </c>
      <c r="O233" s="5">
        <f t="shared" si="88"/>
        <v>1324.7012735998194</v>
      </c>
      <c r="P233" s="5">
        <f t="shared" si="92"/>
        <v>547.0132619224223</v>
      </c>
      <c r="Q233" s="5">
        <f t="shared" si="79"/>
        <v>166783.6739296337</v>
      </c>
      <c r="S233">
        <f t="shared" si="80"/>
        <v>205</v>
      </c>
      <c r="T233" s="4">
        <f t="shared" si="86"/>
        <v>1686.9722087070509</v>
      </c>
      <c r="U233" s="5">
        <f t="shared" si="89"/>
        <v>1088.6425059008282</v>
      </c>
      <c r="V233" s="5">
        <f t="shared" si="90"/>
        <v>598.3297028062227</v>
      </c>
      <c r="W233" s="5">
        <f t="shared" si="91"/>
        <v>162698.046182318</v>
      </c>
    </row>
    <row r="234" spans="7:23" ht="12">
      <c r="G234">
        <f t="shared" si="82"/>
        <v>206</v>
      </c>
      <c r="H234" s="5">
        <f t="shared" si="84"/>
        <v>2200.861300924116</v>
      </c>
      <c r="I234" s="5">
        <f t="shared" si="87"/>
        <v>1552.5620150256857</v>
      </c>
      <c r="J234" s="5">
        <f t="shared" si="81"/>
        <v>648.2992858984305</v>
      </c>
      <c r="K234" s="5">
        <f t="shared" si="83"/>
        <v>195464.79734892503</v>
      </c>
      <c r="M234">
        <f t="shared" si="78"/>
        <v>206</v>
      </c>
      <c r="N234" s="5">
        <f t="shared" si="85"/>
        <v>1871.7145355222417</v>
      </c>
      <c r="O234" s="5">
        <f t="shared" si="88"/>
        <v>1320.3707519429336</v>
      </c>
      <c r="P234" s="5">
        <f t="shared" si="92"/>
        <v>551.3437835793081</v>
      </c>
      <c r="Q234" s="5">
        <f t="shared" si="79"/>
        <v>166232.3301460544</v>
      </c>
      <c r="S234">
        <f t="shared" si="80"/>
        <v>206</v>
      </c>
      <c r="T234" s="4">
        <f t="shared" si="86"/>
        <v>1686.9722087070509</v>
      </c>
      <c r="U234" s="5">
        <f t="shared" si="89"/>
        <v>1084.6536412154535</v>
      </c>
      <c r="V234" s="5">
        <f t="shared" si="90"/>
        <v>602.3185674915974</v>
      </c>
      <c r="W234" s="5">
        <f t="shared" si="91"/>
        <v>162095.7276148264</v>
      </c>
    </row>
    <row r="235" spans="7:23" ht="12">
      <c r="G235">
        <f t="shared" si="82"/>
        <v>207</v>
      </c>
      <c r="H235" s="5">
        <f t="shared" si="84"/>
        <v>2200.861300924116</v>
      </c>
      <c r="I235" s="5">
        <f t="shared" si="87"/>
        <v>1547.42964567899</v>
      </c>
      <c r="J235" s="5">
        <f t="shared" si="81"/>
        <v>653.4316552451262</v>
      </c>
      <c r="K235" s="5">
        <f t="shared" si="83"/>
        <v>194811.3656936799</v>
      </c>
      <c r="M235">
        <f t="shared" si="78"/>
        <v>207</v>
      </c>
      <c r="N235" s="5">
        <f t="shared" si="85"/>
        <v>1871.7145355222417</v>
      </c>
      <c r="O235" s="5">
        <f t="shared" si="88"/>
        <v>1316.0059469895975</v>
      </c>
      <c r="P235" s="5">
        <f t="shared" si="92"/>
        <v>555.7085885326442</v>
      </c>
      <c r="Q235" s="5">
        <f t="shared" si="79"/>
        <v>165676.62155752175</v>
      </c>
      <c r="S235">
        <f t="shared" si="80"/>
        <v>207</v>
      </c>
      <c r="T235" s="4">
        <f t="shared" si="86"/>
        <v>1686.9722087070509</v>
      </c>
      <c r="U235" s="5">
        <f t="shared" si="89"/>
        <v>1080.6381840988427</v>
      </c>
      <c r="V235" s="5">
        <f t="shared" si="90"/>
        <v>606.3340246082082</v>
      </c>
      <c r="W235" s="5">
        <f t="shared" si="91"/>
        <v>161489.39359021818</v>
      </c>
    </row>
    <row r="236" spans="7:23" ht="12">
      <c r="G236">
        <f t="shared" si="82"/>
        <v>208</v>
      </c>
      <c r="H236" s="5">
        <f t="shared" si="84"/>
        <v>2200.861300924116</v>
      </c>
      <c r="I236" s="5">
        <f t="shared" si="87"/>
        <v>1542.2566450749662</v>
      </c>
      <c r="J236" s="5">
        <f t="shared" si="81"/>
        <v>658.60465584915</v>
      </c>
      <c r="K236" s="5">
        <f t="shared" si="83"/>
        <v>194152.76103783076</v>
      </c>
      <c r="M236">
        <f t="shared" si="78"/>
        <v>208</v>
      </c>
      <c r="N236" s="5">
        <f t="shared" si="85"/>
        <v>1871.7145355222417</v>
      </c>
      <c r="O236" s="5">
        <f t="shared" si="88"/>
        <v>1311.6065873303808</v>
      </c>
      <c r="P236" s="5">
        <f t="shared" si="92"/>
        <v>560.1079481918609</v>
      </c>
      <c r="Q236" s="5">
        <f t="shared" si="79"/>
        <v>165116.51360932988</v>
      </c>
      <c r="S236">
        <f t="shared" si="80"/>
        <v>208</v>
      </c>
      <c r="T236" s="4">
        <f t="shared" si="86"/>
        <v>1686.9722087070509</v>
      </c>
      <c r="U236" s="5">
        <f t="shared" si="89"/>
        <v>1076.5959572681213</v>
      </c>
      <c r="V236" s="5">
        <f t="shared" si="90"/>
        <v>610.3762514389296</v>
      </c>
      <c r="W236" s="5">
        <f t="shared" si="91"/>
        <v>160879.01733877926</v>
      </c>
    </row>
    <row r="237" spans="7:23" ht="12">
      <c r="G237">
        <f t="shared" si="82"/>
        <v>209</v>
      </c>
      <c r="H237" s="5">
        <f t="shared" si="84"/>
        <v>2200.861300924116</v>
      </c>
      <c r="I237" s="5">
        <f t="shared" si="87"/>
        <v>1537.0426915494936</v>
      </c>
      <c r="J237" s="5">
        <f t="shared" si="81"/>
        <v>663.8186093746226</v>
      </c>
      <c r="K237" s="5">
        <f t="shared" si="83"/>
        <v>193488.94242845612</v>
      </c>
      <c r="M237">
        <f t="shared" si="78"/>
        <v>209</v>
      </c>
      <c r="N237" s="5">
        <f t="shared" si="85"/>
        <v>1871.7145355222417</v>
      </c>
      <c r="O237" s="5">
        <f t="shared" si="88"/>
        <v>1307.1723994071951</v>
      </c>
      <c r="P237" s="5">
        <f t="shared" si="92"/>
        <v>564.5421361150466</v>
      </c>
      <c r="Q237" s="5">
        <f t="shared" si="79"/>
        <v>164551.97147321483</v>
      </c>
      <c r="S237">
        <f t="shared" si="80"/>
        <v>209</v>
      </c>
      <c r="T237" s="4">
        <f t="shared" si="86"/>
        <v>1686.9722087070509</v>
      </c>
      <c r="U237" s="5">
        <f t="shared" si="89"/>
        <v>1072.5267822585286</v>
      </c>
      <c r="V237" s="5">
        <f t="shared" si="90"/>
        <v>614.4454264485223</v>
      </c>
      <c r="W237" s="5">
        <f t="shared" si="91"/>
        <v>160264.57191233075</v>
      </c>
    </row>
    <row r="238" spans="7:23" ht="12">
      <c r="G238">
        <f t="shared" si="82"/>
        <v>210</v>
      </c>
      <c r="H238" s="5">
        <f t="shared" si="84"/>
        <v>2200.861300924116</v>
      </c>
      <c r="I238" s="5">
        <f t="shared" si="87"/>
        <v>1531.7874608919446</v>
      </c>
      <c r="J238" s="5">
        <f t="shared" si="81"/>
        <v>669.0738400321716</v>
      </c>
      <c r="K238" s="5">
        <f t="shared" si="83"/>
        <v>192819.86858842394</v>
      </c>
      <c r="M238">
        <f t="shared" si="78"/>
        <v>210</v>
      </c>
      <c r="N238" s="5">
        <f t="shared" si="85"/>
        <v>1871.7145355222417</v>
      </c>
      <c r="O238" s="5">
        <f t="shared" si="88"/>
        <v>1302.7031074962842</v>
      </c>
      <c r="P238" s="5">
        <f t="shared" si="92"/>
        <v>569.0114280259575</v>
      </c>
      <c r="Q238" s="5">
        <f t="shared" si="79"/>
        <v>163982.96004518887</v>
      </c>
      <c r="S238">
        <f t="shared" si="80"/>
        <v>210</v>
      </c>
      <c r="T238" s="4">
        <f t="shared" si="86"/>
        <v>1686.9722087070509</v>
      </c>
      <c r="U238" s="5">
        <f t="shared" si="89"/>
        <v>1068.4304794155385</v>
      </c>
      <c r="V238" s="5">
        <f t="shared" si="90"/>
        <v>618.5417292915124</v>
      </c>
      <c r="W238" s="5">
        <f t="shared" si="91"/>
        <v>159646.03018303923</v>
      </c>
    </row>
    <row r="239" spans="7:23" ht="12">
      <c r="G239">
        <f t="shared" si="82"/>
        <v>211</v>
      </c>
      <c r="H239" s="5">
        <f t="shared" si="84"/>
        <v>2200.861300924116</v>
      </c>
      <c r="I239" s="5">
        <f t="shared" si="87"/>
        <v>1526.4906263250232</v>
      </c>
      <c r="J239" s="5">
        <f t="shared" si="81"/>
        <v>674.370674599093</v>
      </c>
      <c r="K239" s="5">
        <f t="shared" si="83"/>
        <v>192145.49791382486</v>
      </c>
      <c r="M239">
        <f t="shared" si="78"/>
        <v>211</v>
      </c>
      <c r="N239" s="5">
        <f t="shared" si="85"/>
        <v>1871.7145355222417</v>
      </c>
      <c r="O239" s="5">
        <f t="shared" si="88"/>
        <v>1298.198433691079</v>
      </c>
      <c r="P239" s="5">
        <f t="shared" si="92"/>
        <v>573.5161018311628</v>
      </c>
      <c r="Q239" s="5">
        <f t="shared" si="79"/>
        <v>163409.4439433577</v>
      </c>
      <c r="S239">
        <f t="shared" si="80"/>
        <v>211</v>
      </c>
      <c r="T239" s="4">
        <f t="shared" si="86"/>
        <v>1686.9722087070509</v>
      </c>
      <c r="U239" s="5">
        <f t="shared" si="89"/>
        <v>1064.3068678869283</v>
      </c>
      <c r="V239" s="5">
        <f t="shared" si="90"/>
        <v>622.6653408201225</v>
      </c>
      <c r="W239" s="5">
        <f t="shared" si="91"/>
        <v>159023.3648422191</v>
      </c>
    </row>
    <row r="240" spans="7:23" ht="12">
      <c r="G240">
        <f t="shared" si="82"/>
        <v>212</v>
      </c>
      <c r="H240" s="5">
        <f t="shared" si="84"/>
        <v>2200.861300924116</v>
      </c>
      <c r="I240" s="5">
        <f t="shared" si="87"/>
        <v>1521.151858484447</v>
      </c>
      <c r="J240" s="5">
        <f t="shared" si="81"/>
        <v>679.7094424396691</v>
      </c>
      <c r="K240" s="5">
        <f t="shared" si="83"/>
        <v>191465.7884713852</v>
      </c>
      <c r="M240">
        <f t="shared" si="78"/>
        <v>212</v>
      </c>
      <c r="N240" s="5">
        <f t="shared" si="85"/>
        <v>1871.7145355222417</v>
      </c>
      <c r="O240" s="5">
        <f t="shared" si="88"/>
        <v>1293.6580978849154</v>
      </c>
      <c r="P240" s="5">
        <f t="shared" si="92"/>
        <v>578.0564376373263</v>
      </c>
      <c r="Q240" s="5">
        <f t="shared" si="79"/>
        <v>162831.38750572037</v>
      </c>
      <c r="S240">
        <f t="shared" si="80"/>
        <v>212</v>
      </c>
      <c r="T240" s="4">
        <f t="shared" si="86"/>
        <v>1686.9722087070509</v>
      </c>
      <c r="U240" s="5">
        <f t="shared" si="89"/>
        <v>1060.155765614794</v>
      </c>
      <c r="V240" s="5">
        <f t="shared" si="90"/>
        <v>626.8164430922568</v>
      </c>
      <c r="W240" s="5">
        <f t="shared" si="91"/>
        <v>158396.54839912686</v>
      </c>
    </row>
    <row r="241" spans="7:23" ht="12">
      <c r="G241">
        <f t="shared" si="82"/>
        <v>213</v>
      </c>
      <c r="H241" s="5">
        <f t="shared" si="84"/>
        <v>2200.861300924116</v>
      </c>
      <c r="I241" s="5">
        <f t="shared" si="87"/>
        <v>1515.7708253984665</v>
      </c>
      <c r="J241" s="5">
        <f t="shared" si="81"/>
        <v>685.0904755256497</v>
      </c>
      <c r="K241" s="5">
        <f t="shared" si="83"/>
        <v>190780.69799585955</v>
      </c>
      <c r="M241">
        <f aca="true" t="shared" si="93" ref="M241:M304">+M240+1</f>
        <v>213</v>
      </c>
      <c r="N241" s="5">
        <f t="shared" si="85"/>
        <v>1871.7145355222417</v>
      </c>
      <c r="O241" s="5">
        <f t="shared" si="88"/>
        <v>1289.0818177536198</v>
      </c>
      <c r="P241" s="5">
        <f t="shared" si="92"/>
        <v>582.6327177686219</v>
      </c>
      <c r="Q241" s="5">
        <f aca="true" t="shared" si="94" ref="Q241:Q304">+Q240-P241</f>
        <v>162248.75478795174</v>
      </c>
      <c r="S241">
        <f aca="true" t="shared" si="95" ref="S241:S304">+S240+1</f>
        <v>213</v>
      </c>
      <c r="T241" s="4">
        <f t="shared" si="86"/>
        <v>1686.9722087070509</v>
      </c>
      <c r="U241" s="5">
        <f t="shared" si="89"/>
        <v>1055.9769893275125</v>
      </c>
      <c r="V241" s="5">
        <f t="shared" si="90"/>
        <v>630.9952193795384</v>
      </c>
      <c r="W241" s="5">
        <f t="shared" si="91"/>
        <v>157765.5531797473</v>
      </c>
    </row>
    <row r="242" spans="7:23" ht="12">
      <c r="G242">
        <f t="shared" si="82"/>
        <v>214</v>
      </c>
      <c r="H242" s="5">
        <f t="shared" si="84"/>
        <v>2200.861300924116</v>
      </c>
      <c r="I242" s="5">
        <f t="shared" si="87"/>
        <v>1510.3471924672215</v>
      </c>
      <c r="J242" s="5">
        <f aca="true" t="shared" si="96" ref="J242:J305">+H242-I242</f>
        <v>690.5141084568947</v>
      </c>
      <c r="K242" s="5">
        <f t="shared" si="83"/>
        <v>190090.18388740264</v>
      </c>
      <c r="M242">
        <f t="shared" si="93"/>
        <v>214</v>
      </c>
      <c r="N242" s="5">
        <f t="shared" si="85"/>
        <v>1871.7145355222417</v>
      </c>
      <c r="O242" s="5">
        <f t="shared" si="88"/>
        <v>1284.4693087379515</v>
      </c>
      <c r="P242" s="5">
        <f t="shared" si="92"/>
        <v>587.2452267842903</v>
      </c>
      <c r="Q242" s="5">
        <f t="shared" si="94"/>
        <v>161661.50956116745</v>
      </c>
      <c r="S242">
        <f t="shared" si="95"/>
        <v>214</v>
      </c>
      <c r="T242" s="4">
        <f t="shared" si="86"/>
        <v>1686.9722087070509</v>
      </c>
      <c r="U242" s="5">
        <f t="shared" si="89"/>
        <v>1051.7703545316488</v>
      </c>
      <c r="V242" s="5">
        <f t="shared" si="90"/>
        <v>635.2018541754021</v>
      </c>
      <c r="W242" s="5">
        <f t="shared" si="91"/>
        <v>157130.35132557192</v>
      </c>
    </row>
    <row r="243" spans="7:23" ht="12">
      <c r="G243">
        <f aca="true" t="shared" si="97" ref="G243:G306">+G242+1</f>
        <v>215</v>
      </c>
      <c r="H243" s="5">
        <f t="shared" si="84"/>
        <v>2200.861300924116</v>
      </c>
      <c r="I243" s="5">
        <f t="shared" si="87"/>
        <v>1504.8806224419377</v>
      </c>
      <c r="J243" s="5">
        <f t="shared" si="96"/>
        <v>695.9806784821785</v>
      </c>
      <c r="K243" s="5">
        <f aca="true" t="shared" si="98" ref="K243:K306">+K242-J243</f>
        <v>189394.20320892046</v>
      </c>
      <c r="M243">
        <f t="shared" si="93"/>
        <v>215</v>
      </c>
      <c r="N243" s="5">
        <f t="shared" si="85"/>
        <v>1871.7145355222417</v>
      </c>
      <c r="O243" s="5">
        <f t="shared" si="88"/>
        <v>1279.8202840259091</v>
      </c>
      <c r="P243" s="5">
        <f t="shared" si="92"/>
        <v>591.8942514963326</v>
      </c>
      <c r="Q243" s="5">
        <f t="shared" si="94"/>
        <v>161069.61530967112</v>
      </c>
      <c r="S243">
        <f t="shared" si="95"/>
        <v>215</v>
      </c>
      <c r="T243" s="4">
        <f t="shared" si="86"/>
        <v>1686.9722087070509</v>
      </c>
      <c r="U243" s="5">
        <f t="shared" si="89"/>
        <v>1047.5356755038129</v>
      </c>
      <c r="V243" s="5">
        <f t="shared" si="90"/>
        <v>639.436533203238</v>
      </c>
      <c r="W243" s="5">
        <f t="shared" si="91"/>
        <v>156490.91479236868</v>
      </c>
    </row>
    <row r="244" spans="7:23" ht="12">
      <c r="G244">
        <f t="shared" si="97"/>
        <v>216</v>
      </c>
      <c r="H244" s="5">
        <f t="shared" si="84"/>
        <v>2200.861300924116</v>
      </c>
      <c r="I244" s="5">
        <f t="shared" si="87"/>
        <v>1499.370775403954</v>
      </c>
      <c r="J244" s="5">
        <f t="shared" si="96"/>
        <v>701.4905255201622</v>
      </c>
      <c r="K244" s="5">
        <f t="shared" si="98"/>
        <v>188692.71268340028</v>
      </c>
      <c r="M244">
        <f t="shared" si="93"/>
        <v>216</v>
      </c>
      <c r="N244" s="5">
        <f t="shared" si="85"/>
        <v>1871.7145355222417</v>
      </c>
      <c r="O244" s="5">
        <f t="shared" si="88"/>
        <v>1275.1344545348966</v>
      </c>
      <c r="P244" s="5">
        <f t="shared" si="92"/>
        <v>596.5800809873451</v>
      </c>
      <c r="Q244" s="5">
        <f t="shared" si="94"/>
        <v>160473.0352286838</v>
      </c>
      <c r="S244">
        <f t="shared" si="95"/>
        <v>216</v>
      </c>
      <c r="T244" s="4">
        <f t="shared" si="86"/>
        <v>1686.9722087070509</v>
      </c>
      <c r="U244" s="5">
        <f t="shared" si="89"/>
        <v>1043.2727652824578</v>
      </c>
      <c r="V244" s="5">
        <f t="shared" si="90"/>
        <v>643.699443424593</v>
      </c>
      <c r="W244" s="5">
        <f t="shared" si="91"/>
        <v>155847.2153489441</v>
      </c>
    </row>
    <row r="245" spans="7:23" ht="12">
      <c r="G245">
        <f t="shared" si="97"/>
        <v>217</v>
      </c>
      <c r="H245" s="5">
        <f t="shared" si="84"/>
        <v>2200.861300924116</v>
      </c>
      <c r="I245" s="5">
        <f t="shared" si="87"/>
        <v>1493.817308743586</v>
      </c>
      <c r="J245" s="5">
        <f t="shared" si="96"/>
        <v>707.0439921805303</v>
      </c>
      <c r="K245" s="5">
        <f t="shared" si="98"/>
        <v>187985.66869121976</v>
      </c>
      <c r="M245">
        <f t="shared" si="93"/>
        <v>217</v>
      </c>
      <c r="N245" s="5">
        <f t="shared" si="85"/>
        <v>1871.7145355222417</v>
      </c>
      <c r="O245" s="5">
        <f t="shared" si="88"/>
        <v>1270.411528893747</v>
      </c>
      <c r="P245" s="5">
        <f t="shared" si="92"/>
        <v>601.3030066284948</v>
      </c>
      <c r="Q245" s="5">
        <f t="shared" si="94"/>
        <v>159871.7322220553</v>
      </c>
      <c r="S245">
        <f t="shared" si="95"/>
        <v>217</v>
      </c>
      <c r="T245" s="4">
        <f t="shared" si="86"/>
        <v>1686.9722087070509</v>
      </c>
      <c r="U245" s="5">
        <f t="shared" si="89"/>
        <v>1038.9814356596273</v>
      </c>
      <c r="V245" s="5">
        <f t="shared" si="90"/>
        <v>647.9907730474235</v>
      </c>
      <c r="W245" s="5">
        <f t="shared" si="91"/>
        <v>155199.22457589666</v>
      </c>
    </row>
    <row r="246" spans="7:23" ht="12">
      <c r="G246">
        <f t="shared" si="97"/>
        <v>218</v>
      </c>
      <c r="H246" s="5">
        <f t="shared" si="84"/>
        <v>2200.861300924116</v>
      </c>
      <c r="I246" s="5">
        <f t="shared" si="87"/>
        <v>1488.2198771388232</v>
      </c>
      <c r="J246" s="5">
        <f t="shared" si="96"/>
        <v>712.641423785293</v>
      </c>
      <c r="K246" s="5">
        <f t="shared" si="98"/>
        <v>187273.02726743446</v>
      </c>
      <c r="M246">
        <f t="shared" si="93"/>
        <v>218</v>
      </c>
      <c r="N246" s="5">
        <f t="shared" si="85"/>
        <v>1871.7145355222417</v>
      </c>
      <c r="O246" s="5">
        <f t="shared" si="88"/>
        <v>1265.6512134246045</v>
      </c>
      <c r="P246" s="5">
        <f t="shared" si="92"/>
        <v>606.0633220976372</v>
      </c>
      <c r="Q246" s="5">
        <f t="shared" si="94"/>
        <v>159265.66889995764</v>
      </c>
      <c r="S246">
        <f t="shared" si="95"/>
        <v>218</v>
      </c>
      <c r="T246" s="4">
        <f t="shared" si="86"/>
        <v>1686.9722087070509</v>
      </c>
      <c r="U246" s="5">
        <f t="shared" si="89"/>
        <v>1034.6614971726444</v>
      </c>
      <c r="V246" s="5">
        <f t="shared" si="90"/>
        <v>652.3107115344064</v>
      </c>
      <c r="W246" s="5">
        <f t="shared" si="91"/>
        <v>154546.91386436226</v>
      </c>
    </row>
    <row r="247" spans="7:23" ht="12">
      <c r="G247">
        <f t="shared" si="97"/>
        <v>219</v>
      </c>
      <c r="H247" s="5">
        <f t="shared" si="84"/>
        <v>2200.861300924116</v>
      </c>
      <c r="I247" s="5">
        <f t="shared" si="87"/>
        <v>1482.5781325338564</v>
      </c>
      <c r="J247" s="5">
        <f t="shared" si="96"/>
        <v>718.2831683902598</v>
      </c>
      <c r="K247" s="5">
        <f t="shared" si="98"/>
        <v>186554.7440990442</v>
      </c>
      <c r="M247">
        <f t="shared" si="93"/>
        <v>219</v>
      </c>
      <c r="N247" s="5">
        <f t="shared" si="85"/>
        <v>1871.7145355222417</v>
      </c>
      <c r="O247" s="5">
        <f t="shared" si="88"/>
        <v>1260.8532121246649</v>
      </c>
      <c r="P247" s="5">
        <f t="shared" si="92"/>
        <v>610.8613233975768</v>
      </c>
      <c r="Q247" s="5">
        <f t="shared" si="94"/>
        <v>158654.80757656007</v>
      </c>
      <c r="S247">
        <f t="shared" si="95"/>
        <v>219</v>
      </c>
      <c r="T247" s="4">
        <f t="shared" si="86"/>
        <v>1686.9722087070509</v>
      </c>
      <c r="U247" s="5">
        <f t="shared" si="89"/>
        <v>1030.3127590957483</v>
      </c>
      <c r="V247" s="5">
        <f t="shared" si="90"/>
        <v>656.6594496113025</v>
      </c>
      <c r="W247" s="5">
        <f t="shared" si="91"/>
        <v>153890.25441475096</v>
      </c>
    </row>
    <row r="248" spans="7:23" ht="12">
      <c r="G248">
        <f t="shared" si="97"/>
        <v>220</v>
      </c>
      <c r="H248" s="5">
        <f t="shared" si="84"/>
        <v>2200.861300924116</v>
      </c>
      <c r="I248" s="5">
        <f t="shared" si="87"/>
        <v>1476.8917241174338</v>
      </c>
      <c r="J248" s="5">
        <f t="shared" si="96"/>
        <v>723.9695768066824</v>
      </c>
      <c r="K248" s="5">
        <f t="shared" si="98"/>
        <v>185830.77452223754</v>
      </c>
      <c r="M248">
        <f t="shared" si="93"/>
        <v>220</v>
      </c>
      <c r="N248" s="5">
        <f t="shared" si="85"/>
        <v>1871.7145355222417</v>
      </c>
      <c r="O248" s="5">
        <f t="shared" si="88"/>
        <v>1256.0172266477673</v>
      </c>
      <c r="P248" s="5">
        <f t="shared" si="92"/>
        <v>615.6973088744744</v>
      </c>
      <c r="Q248" s="5">
        <f t="shared" si="94"/>
        <v>158039.11026768558</v>
      </c>
      <c r="S248">
        <f t="shared" si="95"/>
        <v>220</v>
      </c>
      <c r="T248" s="4">
        <f t="shared" si="86"/>
        <v>1686.9722087070509</v>
      </c>
      <c r="U248" s="5">
        <f t="shared" si="89"/>
        <v>1025.935029431673</v>
      </c>
      <c r="V248" s="5">
        <f t="shared" si="90"/>
        <v>661.0371792753779</v>
      </c>
      <c r="W248" s="5">
        <f t="shared" si="91"/>
        <v>153229.21723547557</v>
      </c>
    </row>
    <row r="249" spans="7:23" ht="12">
      <c r="G249">
        <f t="shared" si="97"/>
        <v>221</v>
      </c>
      <c r="H249" s="5">
        <f t="shared" si="84"/>
        <v>2200.861300924116</v>
      </c>
      <c r="I249" s="5">
        <f t="shared" si="87"/>
        <v>1471.1602983010473</v>
      </c>
      <c r="J249" s="5">
        <f t="shared" si="96"/>
        <v>729.7010026230689</v>
      </c>
      <c r="K249" s="5">
        <f t="shared" si="98"/>
        <v>185101.07351961447</v>
      </c>
      <c r="M249">
        <f t="shared" si="93"/>
        <v>221</v>
      </c>
      <c r="N249" s="5">
        <f t="shared" si="85"/>
        <v>1871.7145355222417</v>
      </c>
      <c r="O249" s="5">
        <f t="shared" si="88"/>
        <v>1251.1429562858443</v>
      </c>
      <c r="P249" s="5">
        <f t="shared" si="92"/>
        <v>620.5715792363974</v>
      </c>
      <c r="Q249" s="5">
        <f t="shared" si="94"/>
        <v>157418.5386884492</v>
      </c>
      <c r="S249">
        <f t="shared" si="95"/>
        <v>221</v>
      </c>
      <c r="T249" s="4">
        <f t="shared" si="86"/>
        <v>1686.9722087070509</v>
      </c>
      <c r="U249" s="5">
        <f t="shared" si="89"/>
        <v>1021.5281149031706</v>
      </c>
      <c r="V249" s="5">
        <f t="shared" si="90"/>
        <v>665.4440938038803</v>
      </c>
      <c r="W249" s="5">
        <f t="shared" si="91"/>
        <v>152563.7731416717</v>
      </c>
    </row>
    <row r="250" spans="7:23" ht="12">
      <c r="G250">
        <f t="shared" si="97"/>
        <v>222</v>
      </c>
      <c r="H250" s="5">
        <f t="shared" si="84"/>
        <v>2200.861300924116</v>
      </c>
      <c r="I250" s="5">
        <f t="shared" si="87"/>
        <v>1465.383498696948</v>
      </c>
      <c r="J250" s="5">
        <f t="shared" si="96"/>
        <v>735.4778022271682</v>
      </c>
      <c r="K250" s="5">
        <f t="shared" si="98"/>
        <v>184365.5957173873</v>
      </c>
      <c r="M250">
        <f t="shared" si="93"/>
        <v>222</v>
      </c>
      <c r="N250" s="5">
        <f t="shared" si="85"/>
        <v>1871.7145355222417</v>
      </c>
      <c r="O250" s="5">
        <f t="shared" si="88"/>
        <v>1246.230097950223</v>
      </c>
      <c r="P250" s="5">
        <f t="shared" si="92"/>
        <v>625.4844375720188</v>
      </c>
      <c r="Q250" s="5">
        <f t="shared" si="94"/>
        <v>156793.05425087718</v>
      </c>
      <c r="S250">
        <f t="shared" si="95"/>
        <v>222</v>
      </c>
      <c r="T250" s="4">
        <f t="shared" si="86"/>
        <v>1686.9722087070509</v>
      </c>
      <c r="U250" s="5">
        <f t="shared" si="89"/>
        <v>1017.0918209444781</v>
      </c>
      <c r="V250" s="5">
        <f t="shared" si="90"/>
        <v>669.8803877625728</v>
      </c>
      <c r="W250" s="5">
        <f t="shared" si="91"/>
        <v>151893.89275390914</v>
      </c>
    </row>
    <row r="251" spans="7:23" ht="12">
      <c r="G251">
        <f t="shared" si="97"/>
        <v>223</v>
      </c>
      <c r="H251" s="5">
        <f t="shared" si="84"/>
        <v>2200.861300924116</v>
      </c>
      <c r="I251" s="5">
        <f t="shared" si="87"/>
        <v>1459.5609660959828</v>
      </c>
      <c r="J251" s="5">
        <f t="shared" si="96"/>
        <v>741.3003348281334</v>
      </c>
      <c r="K251" s="5">
        <f t="shared" si="98"/>
        <v>183624.29538255918</v>
      </c>
      <c r="M251">
        <f t="shared" si="93"/>
        <v>223</v>
      </c>
      <c r="N251" s="5">
        <f t="shared" si="85"/>
        <v>1871.7145355222417</v>
      </c>
      <c r="O251" s="5">
        <f t="shared" si="88"/>
        <v>1241.2783461527779</v>
      </c>
      <c r="P251" s="5">
        <f t="shared" si="92"/>
        <v>630.4361893694638</v>
      </c>
      <c r="Q251" s="5">
        <f t="shared" si="94"/>
        <v>156162.6180615077</v>
      </c>
      <c r="S251">
        <f t="shared" si="95"/>
        <v>223</v>
      </c>
      <c r="T251" s="4">
        <f t="shared" si="86"/>
        <v>1686.9722087070509</v>
      </c>
      <c r="U251" s="5">
        <f t="shared" si="89"/>
        <v>1012.6259516927275</v>
      </c>
      <c r="V251" s="5">
        <f t="shared" si="90"/>
        <v>674.3462570143233</v>
      </c>
      <c r="W251" s="5">
        <f t="shared" si="91"/>
        <v>151219.54649689482</v>
      </c>
    </row>
    <row r="252" spans="7:23" ht="12">
      <c r="G252">
        <f t="shared" si="97"/>
        <v>224</v>
      </c>
      <c r="H252" s="5">
        <f t="shared" si="84"/>
        <v>2200.861300924116</v>
      </c>
      <c r="I252" s="5">
        <f t="shared" si="87"/>
        <v>1453.6923384452605</v>
      </c>
      <c r="J252" s="5">
        <f t="shared" si="96"/>
        <v>747.1689624788557</v>
      </c>
      <c r="K252" s="5">
        <f t="shared" si="98"/>
        <v>182877.12642008034</v>
      </c>
      <c r="M252">
        <f t="shared" si="93"/>
        <v>224</v>
      </c>
      <c r="N252" s="5">
        <f t="shared" si="85"/>
        <v>1871.7145355222417</v>
      </c>
      <c r="O252" s="5">
        <f t="shared" si="88"/>
        <v>1236.2873929869363</v>
      </c>
      <c r="P252" s="5">
        <f t="shared" si="92"/>
        <v>635.4271425353054</v>
      </c>
      <c r="Q252" s="5">
        <f t="shared" si="94"/>
        <v>155527.1909189724</v>
      </c>
      <c r="S252">
        <f t="shared" si="95"/>
        <v>224</v>
      </c>
      <c r="T252" s="4">
        <f t="shared" si="86"/>
        <v>1686.9722087070509</v>
      </c>
      <c r="U252" s="5">
        <f t="shared" si="89"/>
        <v>1008.1303099792989</v>
      </c>
      <c r="V252" s="5">
        <f t="shared" si="90"/>
        <v>678.841898727752</v>
      </c>
      <c r="W252" s="5">
        <f t="shared" si="91"/>
        <v>150540.70459816707</v>
      </c>
    </row>
    <row r="253" spans="7:23" ht="12">
      <c r="G253">
        <f t="shared" si="97"/>
        <v>225</v>
      </c>
      <c r="H253" s="5">
        <f t="shared" si="84"/>
        <v>2200.861300924116</v>
      </c>
      <c r="I253" s="5">
        <f t="shared" si="87"/>
        <v>1447.7772508256364</v>
      </c>
      <c r="J253" s="5">
        <f t="shared" si="96"/>
        <v>753.0840500984798</v>
      </c>
      <c r="K253" s="5">
        <f t="shared" si="98"/>
        <v>182124.04236998185</v>
      </c>
      <c r="M253">
        <f t="shared" si="93"/>
        <v>225</v>
      </c>
      <c r="N253" s="5">
        <f t="shared" si="85"/>
        <v>1871.7145355222417</v>
      </c>
      <c r="O253" s="5">
        <f t="shared" si="88"/>
        <v>1231.2569281085316</v>
      </c>
      <c r="P253" s="5">
        <f t="shared" si="92"/>
        <v>640.4576074137101</v>
      </c>
      <c r="Q253" s="5">
        <f t="shared" si="94"/>
        <v>154886.7333115587</v>
      </c>
      <c r="S253">
        <f t="shared" si="95"/>
        <v>225</v>
      </c>
      <c r="T253" s="4">
        <f t="shared" si="86"/>
        <v>1686.9722087070509</v>
      </c>
      <c r="U253" s="5">
        <f t="shared" si="89"/>
        <v>1003.6046973211138</v>
      </c>
      <c r="V253" s="5">
        <f t="shared" si="90"/>
        <v>683.3675113859371</v>
      </c>
      <c r="W253" s="5">
        <f t="shared" si="91"/>
        <v>149857.33708678113</v>
      </c>
    </row>
    <row r="254" spans="7:23" ht="12">
      <c r="G254">
        <f t="shared" si="97"/>
        <v>226</v>
      </c>
      <c r="H254" s="5">
        <f t="shared" si="84"/>
        <v>2200.861300924116</v>
      </c>
      <c r="I254" s="5">
        <f t="shared" si="87"/>
        <v>1441.8153354290232</v>
      </c>
      <c r="J254" s="5">
        <f t="shared" si="96"/>
        <v>759.045965495093</v>
      </c>
      <c r="K254" s="5">
        <f t="shared" si="98"/>
        <v>181364.99640448677</v>
      </c>
      <c r="M254">
        <f t="shared" si="93"/>
        <v>226</v>
      </c>
      <c r="N254" s="5">
        <f t="shared" si="85"/>
        <v>1871.7145355222417</v>
      </c>
      <c r="O254" s="5">
        <f t="shared" si="88"/>
        <v>1226.1866387165066</v>
      </c>
      <c r="P254" s="5">
        <f t="shared" si="92"/>
        <v>645.527896805735</v>
      </c>
      <c r="Q254" s="5">
        <f t="shared" si="94"/>
        <v>154241.20541475297</v>
      </c>
      <c r="S254">
        <f t="shared" si="95"/>
        <v>226</v>
      </c>
      <c r="T254" s="4">
        <f t="shared" si="86"/>
        <v>1686.9722087070509</v>
      </c>
      <c r="U254" s="5">
        <f t="shared" si="89"/>
        <v>999.0489139118741</v>
      </c>
      <c r="V254" s="5">
        <f t="shared" si="90"/>
        <v>687.9232947951767</v>
      </c>
      <c r="W254" s="5">
        <f t="shared" si="91"/>
        <v>149169.41379198595</v>
      </c>
    </row>
    <row r="255" spans="7:23" ht="12">
      <c r="G255">
        <f t="shared" si="97"/>
        <v>227</v>
      </c>
      <c r="H255" s="5">
        <f t="shared" si="84"/>
        <v>2200.861300924116</v>
      </c>
      <c r="I255" s="5">
        <f t="shared" si="87"/>
        <v>1435.8062215355205</v>
      </c>
      <c r="J255" s="5">
        <f t="shared" si="96"/>
        <v>765.0550793885957</v>
      </c>
      <c r="K255" s="5">
        <f t="shared" si="98"/>
        <v>180599.94132509816</v>
      </c>
      <c r="M255">
        <f t="shared" si="93"/>
        <v>227</v>
      </c>
      <c r="N255" s="5">
        <f t="shared" si="85"/>
        <v>1871.7145355222417</v>
      </c>
      <c r="O255" s="5">
        <f t="shared" si="88"/>
        <v>1221.0762095334612</v>
      </c>
      <c r="P255" s="5">
        <f t="shared" si="92"/>
        <v>650.6383259887805</v>
      </c>
      <c r="Q255" s="5">
        <f t="shared" si="94"/>
        <v>153590.5670887642</v>
      </c>
      <c r="S255">
        <f t="shared" si="95"/>
        <v>227</v>
      </c>
      <c r="T255" s="4">
        <f t="shared" si="86"/>
        <v>1686.9722087070509</v>
      </c>
      <c r="U255" s="5">
        <f t="shared" si="89"/>
        <v>994.4627586132397</v>
      </c>
      <c r="V255" s="5">
        <f t="shared" si="90"/>
        <v>692.5094500938112</v>
      </c>
      <c r="W255" s="5">
        <f t="shared" si="91"/>
        <v>148476.90434189214</v>
      </c>
    </row>
    <row r="256" spans="7:23" ht="12">
      <c r="G256">
        <f t="shared" si="97"/>
        <v>228</v>
      </c>
      <c r="H256" s="5">
        <f t="shared" si="84"/>
        <v>2200.861300924116</v>
      </c>
      <c r="I256" s="5">
        <f t="shared" si="87"/>
        <v>1429.7495354903606</v>
      </c>
      <c r="J256" s="5">
        <f t="shared" si="96"/>
        <v>771.1117654337556</v>
      </c>
      <c r="K256" s="5">
        <f t="shared" si="98"/>
        <v>179828.82955966442</v>
      </c>
      <c r="M256">
        <f t="shared" si="93"/>
        <v>228</v>
      </c>
      <c r="N256" s="5">
        <f t="shared" si="85"/>
        <v>1871.7145355222417</v>
      </c>
      <c r="O256" s="5">
        <f t="shared" si="88"/>
        <v>1215.9253227860502</v>
      </c>
      <c r="P256" s="5">
        <f t="shared" si="92"/>
        <v>655.7892127361915</v>
      </c>
      <c r="Q256" s="5">
        <f t="shared" si="94"/>
        <v>152934.777876028</v>
      </c>
      <c r="S256">
        <f t="shared" si="95"/>
        <v>228</v>
      </c>
      <c r="T256" s="4">
        <f t="shared" si="86"/>
        <v>1686.9722087070509</v>
      </c>
      <c r="U256" s="5">
        <f t="shared" si="89"/>
        <v>989.8460289459476</v>
      </c>
      <c r="V256" s="5">
        <f t="shared" si="90"/>
        <v>697.1261797611032</v>
      </c>
      <c r="W256" s="5">
        <f t="shared" si="91"/>
        <v>147779.77816213103</v>
      </c>
    </row>
    <row r="257" spans="7:23" ht="12">
      <c r="G257">
        <f t="shared" si="97"/>
        <v>229</v>
      </c>
      <c r="H257" s="5">
        <f t="shared" si="84"/>
        <v>2200.861300924116</v>
      </c>
      <c r="I257" s="5">
        <f t="shared" si="87"/>
        <v>1423.644900680677</v>
      </c>
      <c r="J257" s="5">
        <f t="shared" si="96"/>
        <v>777.2164002434392</v>
      </c>
      <c r="K257" s="5">
        <f t="shared" si="98"/>
        <v>179051.613159421</v>
      </c>
      <c r="M257">
        <f t="shared" si="93"/>
        <v>229</v>
      </c>
      <c r="N257" s="5">
        <f t="shared" si="85"/>
        <v>1871.7145355222417</v>
      </c>
      <c r="O257" s="5">
        <f t="shared" si="88"/>
        <v>1210.7336581852219</v>
      </c>
      <c r="P257" s="5">
        <f t="shared" si="92"/>
        <v>660.9808773370198</v>
      </c>
      <c r="Q257" s="5">
        <f t="shared" si="94"/>
        <v>152273.796998691</v>
      </c>
      <c r="S257">
        <f t="shared" si="95"/>
        <v>229</v>
      </c>
      <c r="T257" s="4">
        <f t="shared" si="86"/>
        <v>1686.9722087070509</v>
      </c>
      <c r="U257" s="5">
        <f t="shared" si="89"/>
        <v>985.1985210808735</v>
      </c>
      <c r="V257" s="5">
        <f t="shared" si="90"/>
        <v>701.7736876261773</v>
      </c>
      <c r="W257" s="5">
        <f t="shared" si="91"/>
        <v>147078.00447450485</v>
      </c>
    </row>
    <row r="258" spans="7:23" ht="12">
      <c r="G258">
        <f t="shared" si="97"/>
        <v>230</v>
      </c>
      <c r="H258" s="5">
        <f t="shared" si="84"/>
        <v>2200.861300924116</v>
      </c>
      <c r="I258" s="5">
        <f t="shared" si="87"/>
        <v>1417.4919375120828</v>
      </c>
      <c r="J258" s="5">
        <f t="shared" si="96"/>
        <v>783.3693634120334</v>
      </c>
      <c r="K258" s="5">
        <f t="shared" si="98"/>
        <v>178268.24379600896</v>
      </c>
      <c r="M258">
        <f t="shared" si="93"/>
        <v>230</v>
      </c>
      <c r="N258" s="5">
        <f t="shared" si="85"/>
        <v>1871.7145355222417</v>
      </c>
      <c r="O258" s="5">
        <f t="shared" si="88"/>
        <v>1205.500892906304</v>
      </c>
      <c r="P258" s="5">
        <f t="shared" si="92"/>
        <v>666.2136426159377</v>
      </c>
      <c r="Q258" s="5">
        <f t="shared" si="94"/>
        <v>151607.58335607505</v>
      </c>
      <c r="S258">
        <f t="shared" si="95"/>
        <v>230</v>
      </c>
      <c r="T258" s="4">
        <f t="shared" si="86"/>
        <v>1686.9722087070509</v>
      </c>
      <c r="U258" s="5">
        <f t="shared" si="89"/>
        <v>980.5200298300324</v>
      </c>
      <c r="V258" s="5">
        <f t="shared" si="90"/>
        <v>706.4521788770185</v>
      </c>
      <c r="W258" s="5">
        <f t="shared" si="91"/>
        <v>146371.55229562783</v>
      </c>
    </row>
    <row r="259" spans="7:23" ht="12">
      <c r="G259">
        <f t="shared" si="97"/>
        <v>231</v>
      </c>
      <c r="H259" s="5">
        <f t="shared" si="84"/>
        <v>2200.861300924116</v>
      </c>
      <c r="I259" s="5">
        <f t="shared" si="87"/>
        <v>1411.290263385071</v>
      </c>
      <c r="J259" s="5">
        <f t="shared" si="96"/>
        <v>789.5710375390452</v>
      </c>
      <c r="K259" s="5">
        <f t="shared" si="98"/>
        <v>177478.6727584699</v>
      </c>
      <c r="M259">
        <f t="shared" si="93"/>
        <v>231</v>
      </c>
      <c r="N259" s="5">
        <f t="shared" si="85"/>
        <v>1871.7145355222417</v>
      </c>
      <c r="O259" s="5">
        <f t="shared" si="88"/>
        <v>1200.2267015689276</v>
      </c>
      <c r="P259" s="5">
        <f t="shared" si="92"/>
        <v>671.4878339533141</v>
      </c>
      <c r="Q259" s="5">
        <f t="shared" si="94"/>
        <v>150936.09552212173</v>
      </c>
      <c r="S259">
        <f t="shared" si="95"/>
        <v>231</v>
      </c>
      <c r="T259" s="4">
        <f t="shared" si="86"/>
        <v>1686.9722087070509</v>
      </c>
      <c r="U259" s="5">
        <f t="shared" si="89"/>
        <v>975.8103486375189</v>
      </c>
      <c r="V259" s="5">
        <f t="shared" si="90"/>
        <v>711.1618600695319</v>
      </c>
      <c r="W259" s="5">
        <f t="shared" si="91"/>
        <v>145660.3904355583</v>
      </c>
    </row>
    <row r="260" spans="7:23" ht="12">
      <c r="G260">
        <f t="shared" si="97"/>
        <v>232</v>
      </c>
      <c r="H260" s="5">
        <f t="shared" si="84"/>
        <v>2200.861300924116</v>
      </c>
      <c r="I260" s="5">
        <f t="shared" si="87"/>
        <v>1405.0394926712204</v>
      </c>
      <c r="J260" s="5">
        <f t="shared" si="96"/>
        <v>795.8218082528958</v>
      </c>
      <c r="K260" s="5">
        <f t="shared" si="98"/>
        <v>176682.85095021702</v>
      </c>
      <c r="M260">
        <f t="shared" si="93"/>
        <v>232</v>
      </c>
      <c r="N260" s="5">
        <f t="shared" si="85"/>
        <v>1871.7145355222417</v>
      </c>
      <c r="O260" s="5">
        <f t="shared" si="88"/>
        <v>1194.9107562167972</v>
      </c>
      <c r="P260" s="5">
        <f t="shared" si="92"/>
        <v>676.8037793054446</v>
      </c>
      <c r="Q260" s="5">
        <f t="shared" si="94"/>
        <v>150259.29174281628</v>
      </c>
      <c r="S260">
        <f t="shared" si="95"/>
        <v>232</v>
      </c>
      <c r="T260" s="4">
        <f t="shared" si="86"/>
        <v>1686.9722087070509</v>
      </c>
      <c r="U260" s="5">
        <f t="shared" si="89"/>
        <v>971.0692695703888</v>
      </c>
      <c r="V260" s="5">
        <f t="shared" si="90"/>
        <v>715.9029391366621</v>
      </c>
      <c r="W260" s="5">
        <f t="shared" si="91"/>
        <v>144944.48749642164</v>
      </c>
    </row>
    <row r="261" spans="7:23" ht="12">
      <c r="G261">
        <f t="shared" si="97"/>
        <v>233</v>
      </c>
      <c r="H261" s="5">
        <f t="shared" si="84"/>
        <v>2200.861300924116</v>
      </c>
      <c r="I261" s="5">
        <f t="shared" si="87"/>
        <v>1398.7392366892182</v>
      </c>
      <c r="J261" s="5">
        <f t="shared" si="96"/>
        <v>802.1220642348981</v>
      </c>
      <c r="K261" s="5">
        <f t="shared" si="98"/>
        <v>175880.72888598213</v>
      </c>
      <c r="M261">
        <f t="shared" si="93"/>
        <v>233</v>
      </c>
      <c r="N261" s="5">
        <f t="shared" si="85"/>
        <v>1871.7145355222417</v>
      </c>
      <c r="O261" s="5">
        <f t="shared" si="88"/>
        <v>1189.5527262972957</v>
      </c>
      <c r="P261" s="5">
        <f t="shared" si="92"/>
        <v>682.161809224946</v>
      </c>
      <c r="Q261" s="5">
        <f t="shared" si="94"/>
        <v>149577.12993359132</v>
      </c>
      <c r="S261">
        <f t="shared" si="95"/>
        <v>233</v>
      </c>
      <c r="T261" s="4">
        <f t="shared" si="86"/>
        <v>1686.9722087070509</v>
      </c>
      <c r="U261" s="5">
        <f t="shared" si="89"/>
        <v>966.2965833094777</v>
      </c>
      <c r="V261" s="5">
        <f t="shared" si="90"/>
        <v>720.6756253975732</v>
      </c>
      <c r="W261" s="5">
        <f t="shared" si="91"/>
        <v>144223.81187102408</v>
      </c>
    </row>
    <row r="262" spans="7:23" ht="12">
      <c r="G262">
        <f t="shared" si="97"/>
        <v>234</v>
      </c>
      <c r="H262" s="5">
        <f t="shared" si="84"/>
        <v>2200.861300924116</v>
      </c>
      <c r="I262" s="5">
        <f t="shared" si="87"/>
        <v>1392.389103680692</v>
      </c>
      <c r="J262" s="5">
        <f t="shared" si="96"/>
        <v>808.4721972434243</v>
      </c>
      <c r="K262" s="5">
        <f t="shared" si="98"/>
        <v>175072.2566887387</v>
      </c>
      <c r="M262">
        <f t="shared" si="93"/>
        <v>234</v>
      </c>
      <c r="N262" s="5">
        <f t="shared" si="85"/>
        <v>1871.7145355222417</v>
      </c>
      <c r="O262" s="5">
        <f t="shared" si="88"/>
        <v>1184.1522786409316</v>
      </c>
      <c r="P262" s="5">
        <f t="shared" si="92"/>
        <v>687.5622568813101</v>
      </c>
      <c r="Q262" s="5">
        <f t="shared" si="94"/>
        <v>148889.56767671002</v>
      </c>
      <c r="S262">
        <f t="shared" si="95"/>
        <v>234</v>
      </c>
      <c r="T262" s="4">
        <f t="shared" si="86"/>
        <v>1686.9722087070509</v>
      </c>
      <c r="U262" s="5">
        <f t="shared" si="89"/>
        <v>961.4920791401605</v>
      </c>
      <c r="V262" s="5">
        <f t="shared" si="90"/>
        <v>725.4801295668904</v>
      </c>
      <c r="W262" s="5">
        <f t="shared" si="91"/>
        <v>143498.3317414572</v>
      </c>
    </row>
    <row r="263" spans="7:23" ht="12">
      <c r="G263">
        <f t="shared" si="97"/>
        <v>235</v>
      </c>
      <c r="H263" s="5">
        <f t="shared" si="84"/>
        <v>2200.861300924116</v>
      </c>
      <c r="I263" s="5">
        <f t="shared" si="87"/>
        <v>1385.9886987858483</v>
      </c>
      <c r="J263" s="5">
        <f t="shared" si="96"/>
        <v>814.8726021382679</v>
      </c>
      <c r="K263" s="5">
        <f t="shared" si="98"/>
        <v>174257.38408660045</v>
      </c>
      <c r="M263">
        <f t="shared" si="93"/>
        <v>235</v>
      </c>
      <c r="N263" s="5">
        <f t="shared" si="85"/>
        <v>1871.7145355222417</v>
      </c>
      <c r="O263" s="5">
        <f t="shared" si="88"/>
        <v>1178.7090774406213</v>
      </c>
      <c r="P263" s="5">
        <f t="shared" si="92"/>
        <v>693.0054580816204</v>
      </c>
      <c r="Q263" s="5">
        <f t="shared" si="94"/>
        <v>148196.56221862842</v>
      </c>
      <c r="S263">
        <f t="shared" si="95"/>
        <v>235</v>
      </c>
      <c r="T263" s="4">
        <f t="shared" si="86"/>
        <v>1686.9722087070509</v>
      </c>
      <c r="U263" s="5">
        <f t="shared" si="89"/>
        <v>956.655544943048</v>
      </c>
      <c r="V263" s="5">
        <f t="shared" si="90"/>
        <v>730.3166637640029</v>
      </c>
      <c r="W263" s="5">
        <f t="shared" si="91"/>
        <v>142768.01507769318</v>
      </c>
    </row>
    <row r="264" spans="7:23" ht="12">
      <c r="G264">
        <f t="shared" si="97"/>
        <v>236</v>
      </c>
      <c r="H264" s="5">
        <f t="shared" si="84"/>
        <v>2200.861300924116</v>
      </c>
      <c r="I264" s="5">
        <f t="shared" si="87"/>
        <v>1379.5376240189205</v>
      </c>
      <c r="J264" s="5">
        <f t="shared" si="96"/>
        <v>821.3236769051957</v>
      </c>
      <c r="K264" s="5">
        <f t="shared" si="98"/>
        <v>173436.06040969526</v>
      </c>
      <c r="M264">
        <f t="shared" si="93"/>
        <v>236</v>
      </c>
      <c r="N264" s="5">
        <f t="shared" si="85"/>
        <v>1871.7145355222417</v>
      </c>
      <c r="O264" s="5">
        <f t="shared" si="88"/>
        <v>1173.2227842308084</v>
      </c>
      <c r="P264" s="5">
        <f t="shared" si="92"/>
        <v>698.4917512914333</v>
      </c>
      <c r="Q264" s="5">
        <f t="shared" si="94"/>
        <v>147498.07046733698</v>
      </c>
      <c r="S264">
        <f t="shared" si="95"/>
        <v>236</v>
      </c>
      <c r="T264" s="4">
        <f t="shared" si="86"/>
        <v>1686.9722087070509</v>
      </c>
      <c r="U264" s="5">
        <f t="shared" si="89"/>
        <v>951.7867671846212</v>
      </c>
      <c r="V264" s="5">
        <f t="shared" si="90"/>
        <v>735.1854415224296</v>
      </c>
      <c r="W264" s="5">
        <f t="shared" si="91"/>
        <v>142032.82963617076</v>
      </c>
    </row>
    <row r="265" spans="7:23" ht="12">
      <c r="G265">
        <f t="shared" si="97"/>
        <v>237</v>
      </c>
      <c r="H265" s="5">
        <f aca="true" t="shared" si="99" ref="H265:H328">-PMT(+IOResetRate3/12,LoanTermMonthsIO-IOMonths3rdreset,+LoanBalanceIOYear9,0,0)</f>
        <v>2200.861300924116</v>
      </c>
      <c r="I265" s="5">
        <f t="shared" si="87"/>
        <v>1373.0354782434208</v>
      </c>
      <c r="J265" s="5">
        <f t="shared" si="96"/>
        <v>827.8258226806954</v>
      </c>
      <c r="K265" s="5">
        <f t="shared" si="98"/>
        <v>172608.23458701457</v>
      </c>
      <c r="M265">
        <f t="shared" si="93"/>
        <v>237</v>
      </c>
      <c r="N265" s="5">
        <f aca="true" t="shared" si="100" ref="N265:N328">-PMT(ARMResetRate3/12,LoanTermMonthsARM-ARMMonths3rdreset,LoanBalanceARMYear9,0,0)</f>
        <v>1871.7145355222417</v>
      </c>
      <c r="O265" s="5">
        <f t="shared" si="88"/>
        <v>1167.693057866418</v>
      </c>
      <c r="P265" s="5">
        <f t="shared" si="92"/>
        <v>704.0214776558237</v>
      </c>
      <c r="Q265" s="5">
        <f t="shared" si="94"/>
        <v>146794.04898968115</v>
      </c>
      <c r="S265">
        <f t="shared" si="95"/>
        <v>237</v>
      </c>
      <c r="T265" s="4">
        <f aca="true" t="shared" si="101" ref="T265:T328">-PMT(BalloonResetRate1/12,+LoanTermMonthsBalloonReset-BalloonResetMonthsonlyreset,+LoanBalanceBalloonResetYear7,0,0)</f>
        <v>1686.9722087070509</v>
      </c>
      <c r="U265" s="5">
        <f t="shared" si="89"/>
        <v>946.885530907805</v>
      </c>
      <c r="V265" s="5">
        <f t="shared" si="90"/>
        <v>740.0866777992459</v>
      </c>
      <c r="W265" s="5">
        <f t="shared" si="91"/>
        <v>141292.74295837153</v>
      </c>
    </row>
    <row r="266" spans="7:23" ht="12">
      <c r="G266">
        <f t="shared" si="97"/>
        <v>238</v>
      </c>
      <c r="H266" s="5">
        <f t="shared" si="99"/>
        <v>2200.861300924116</v>
      </c>
      <c r="I266" s="5">
        <f aca="true" t="shared" si="102" ref="I266:I329">+K265*IOResetRate3/12</f>
        <v>1366.4818571471988</v>
      </c>
      <c r="J266" s="5">
        <f t="shared" si="96"/>
        <v>834.3794437769175</v>
      </c>
      <c r="K266" s="5">
        <f t="shared" si="98"/>
        <v>171773.85514323766</v>
      </c>
      <c r="M266">
        <f t="shared" si="93"/>
        <v>238</v>
      </c>
      <c r="N266" s="5">
        <f t="shared" si="100"/>
        <v>1871.7145355222417</v>
      </c>
      <c r="O266" s="5">
        <f aca="true" t="shared" si="103" ref="O266:O329">+Q265*ARMResetRate3/12</f>
        <v>1162.1195545016426</v>
      </c>
      <c r="P266" s="5">
        <f t="shared" si="92"/>
        <v>709.5949810205991</v>
      </c>
      <c r="Q266" s="5">
        <f t="shared" si="94"/>
        <v>146084.45400866054</v>
      </c>
      <c r="S266">
        <f t="shared" si="95"/>
        <v>238</v>
      </c>
      <c r="T266" s="4">
        <f t="shared" si="101"/>
        <v>1686.9722087070509</v>
      </c>
      <c r="U266" s="5">
        <f aca="true" t="shared" si="104" ref="U266:U329">+W265*BalloonResetRate1/12</f>
        <v>941.951619722477</v>
      </c>
      <c r="V266" s="5">
        <f t="shared" si="90"/>
        <v>745.0205889845739</v>
      </c>
      <c r="W266" s="5">
        <f t="shared" si="91"/>
        <v>140547.72236938696</v>
      </c>
    </row>
    <row r="267" spans="7:23" ht="12">
      <c r="G267">
        <f t="shared" si="97"/>
        <v>239</v>
      </c>
      <c r="H267" s="5">
        <f t="shared" si="99"/>
        <v>2200.861300924116</v>
      </c>
      <c r="I267" s="5">
        <f t="shared" si="102"/>
        <v>1359.8763532172982</v>
      </c>
      <c r="J267" s="5">
        <f t="shared" si="96"/>
        <v>840.984947706818</v>
      </c>
      <c r="K267" s="5">
        <f t="shared" si="98"/>
        <v>170932.87019553085</v>
      </c>
      <c r="M267">
        <f t="shared" si="93"/>
        <v>239</v>
      </c>
      <c r="N267" s="5">
        <f t="shared" si="100"/>
        <v>1871.7145355222417</v>
      </c>
      <c r="O267" s="5">
        <f t="shared" si="103"/>
        <v>1156.501927568563</v>
      </c>
      <c r="P267" s="5">
        <f t="shared" si="92"/>
        <v>715.2126079536788</v>
      </c>
      <c r="Q267" s="5">
        <f t="shared" si="94"/>
        <v>145369.24140070687</v>
      </c>
      <c r="S267">
        <f t="shared" si="95"/>
        <v>239</v>
      </c>
      <c r="T267" s="4">
        <f t="shared" si="101"/>
        <v>1686.9722087070509</v>
      </c>
      <c r="U267" s="5">
        <f t="shared" si="104"/>
        <v>936.984815795913</v>
      </c>
      <c r="V267" s="5">
        <f aca="true" t="shared" si="105" ref="V267:V330">+T267-U267</f>
        <v>749.9873929111378</v>
      </c>
      <c r="W267" s="5">
        <f aca="true" t="shared" si="106" ref="W267:W330">+W266-V267</f>
        <v>139797.73497647583</v>
      </c>
    </row>
    <row r="268" spans="7:23" ht="12">
      <c r="G268">
        <f t="shared" si="97"/>
        <v>240</v>
      </c>
      <c r="H268" s="5">
        <f t="shared" si="99"/>
        <v>2200.861300924116</v>
      </c>
      <c r="I268" s="5">
        <f t="shared" si="102"/>
        <v>1353.2185557146195</v>
      </c>
      <c r="J268" s="5">
        <f t="shared" si="96"/>
        <v>847.6427452094968</v>
      </c>
      <c r="K268" s="5">
        <f t="shared" si="98"/>
        <v>170085.22745032134</v>
      </c>
      <c r="M268">
        <f t="shared" si="93"/>
        <v>240</v>
      </c>
      <c r="N268" s="5">
        <f t="shared" si="100"/>
        <v>1871.7145355222417</v>
      </c>
      <c r="O268" s="5">
        <f t="shared" si="103"/>
        <v>1150.8398277555964</v>
      </c>
      <c r="P268" s="5">
        <f t="shared" si="92"/>
        <v>720.8747077666453</v>
      </c>
      <c r="Q268" s="5">
        <f t="shared" si="94"/>
        <v>144648.36669294024</v>
      </c>
      <c r="S268">
        <f t="shared" si="95"/>
        <v>240</v>
      </c>
      <c r="T268" s="4">
        <f t="shared" si="101"/>
        <v>1686.9722087070509</v>
      </c>
      <c r="U268" s="5">
        <f t="shared" si="104"/>
        <v>931.9848998431721</v>
      </c>
      <c r="V268" s="5">
        <f t="shared" si="105"/>
        <v>754.9873088638788</v>
      </c>
      <c r="W268" s="5">
        <f t="shared" si="106"/>
        <v>139042.74766761195</v>
      </c>
    </row>
    <row r="269" spans="7:23" ht="12">
      <c r="G269">
        <f t="shared" si="97"/>
        <v>241</v>
      </c>
      <c r="H269" s="5">
        <f t="shared" si="99"/>
        <v>2200.861300924116</v>
      </c>
      <c r="I269" s="5">
        <f t="shared" si="102"/>
        <v>1346.5080506483775</v>
      </c>
      <c r="J269" s="5">
        <f t="shared" si="96"/>
        <v>854.3532502757387</v>
      </c>
      <c r="K269" s="5">
        <f t="shared" si="98"/>
        <v>169230.8742000456</v>
      </c>
      <c r="M269">
        <f t="shared" si="93"/>
        <v>241</v>
      </c>
      <c r="N269" s="5">
        <f t="shared" si="100"/>
        <v>1871.7145355222417</v>
      </c>
      <c r="O269" s="5">
        <f t="shared" si="103"/>
        <v>1145.132902985777</v>
      </c>
      <c r="P269" s="5">
        <f t="shared" si="92"/>
        <v>726.5816325364647</v>
      </c>
      <c r="Q269" s="5">
        <f t="shared" si="94"/>
        <v>143921.78506040378</v>
      </c>
      <c r="S269">
        <f t="shared" si="95"/>
        <v>241</v>
      </c>
      <c r="T269" s="4">
        <f t="shared" si="101"/>
        <v>1686.9722087070509</v>
      </c>
      <c r="U269" s="5">
        <f t="shared" si="104"/>
        <v>926.951651117413</v>
      </c>
      <c r="V269" s="5">
        <f t="shared" si="105"/>
        <v>760.0205575896379</v>
      </c>
      <c r="W269" s="5">
        <f t="shared" si="106"/>
        <v>138282.72711002233</v>
      </c>
    </row>
    <row r="270" spans="7:23" ht="12">
      <c r="G270">
        <f t="shared" si="97"/>
        <v>242</v>
      </c>
      <c r="H270" s="5">
        <f t="shared" si="99"/>
        <v>2200.861300924116</v>
      </c>
      <c r="I270" s="5">
        <f t="shared" si="102"/>
        <v>1339.744420750361</v>
      </c>
      <c r="J270" s="5">
        <f t="shared" si="96"/>
        <v>861.1168801737551</v>
      </c>
      <c r="K270" s="5">
        <f t="shared" si="98"/>
        <v>168369.75731987183</v>
      </c>
      <c r="M270">
        <f t="shared" si="93"/>
        <v>242</v>
      </c>
      <c r="N270" s="5">
        <f t="shared" si="100"/>
        <v>1871.7145355222417</v>
      </c>
      <c r="O270" s="5">
        <f t="shared" si="103"/>
        <v>1139.3807983948634</v>
      </c>
      <c r="P270" s="5">
        <f t="shared" si="92"/>
        <v>732.3337371273783</v>
      </c>
      <c r="Q270" s="5">
        <f t="shared" si="94"/>
        <v>143189.45132327641</v>
      </c>
      <c r="S270">
        <f t="shared" si="95"/>
        <v>242</v>
      </c>
      <c r="T270" s="4">
        <f t="shared" si="101"/>
        <v>1686.9722087070509</v>
      </c>
      <c r="U270" s="5">
        <f t="shared" si="104"/>
        <v>921.8848474001488</v>
      </c>
      <c r="V270" s="5">
        <f t="shared" si="105"/>
        <v>765.087361306902</v>
      </c>
      <c r="W270" s="5">
        <f t="shared" si="106"/>
        <v>137517.63974871542</v>
      </c>
    </row>
    <row r="271" spans="7:23" ht="12">
      <c r="G271">
        <f t="shared" si="97"/>
        <v>243</v>
      </c>
      <c r="H271" s="5">
        <f t="shared" si="99"/>
        <v>2200.861300924116</v>
      </c>
      <c r="I271" s="5">
        <f t="shared" si="102"/>
        <v>1332.9272454489856</v>
      </c>
      <c r="J271" s="5">
        <f t="shared" si="96"/>
        <v>867.9340554751307</v>
      </c>
      <c r="K271" s="5">
        <f t="shared" si="98"/>
        <v>167501.8232643967</v>
      </c>
      <c r="M271">
        <f t="shared" si="93"/>
        <v>243</v>
      </c>
      <c r="N271" s="5">
        <f t="shared" si="100"/>
        <v>1871.7145355222417</v>
      </c>
      <c r="O271" s="5">
        <f t="shared" si="103"/>
        <v>1133.5831563092718</v>
      </c>
      <c r="P271" s="5">
        <f t="shared" si="92"/>
        <v>738.1313792129699</v>
      </c>
      <c r="Q271" s="5">
        <f t="shared" si="94"/>
        <v>142451.31994406343</v>
      </c>
      <c r="S271">
        <f t="shared" si="95"/>
        <v>243</v>
      </c>
      <c r="T271" s="4">
        <f t="shared" si="101"/>
        <v>1686.9722087070509</v>
      </c>
      <c r="U271" s="5">
        <f t="shared" si="104"/>
        <v>916.7842649914361</v>
      </c>
      <c r="V271" s="5">
        <f t="shared" si="105"/>
        <v>770.1879437156148</v>
      </c>
      <c r="W271" s="5">
        <f t="shared" si="106"/>
        <v>136747.45180499982</v>
      </c>
    </row>
    <row r="272" spans="7:23" ht="12">
      <c r="G272">
        <f t="shared" si="97"/>
        <v>244</v>
      </c>
      <c r="H272" s="5">
        <f t="shared" si="99"/>
        <v>2200.861300924116</v>
      </c>
      <c r="I272" s="5">
        <f t="shared" si="102"/>
        <v>1326.0561008431407</v>
      </c>
      <c r="J272" s="5">
        <f t="shared" si="96"/>
        <v>874.8052000809755</v>
      </c>
      <c r="K272" s="5">
        <f t="shared" si="98"/>
        <v>166627.01806431572</v>
      </c>
      <c r="M272">
        <f t="shared" si="93"/>
        <v>244</v>
      </c>
      <c r="N272" s="5">
        <f t="shared" si="100"/>
        <v>1871.7145355222417</v>
      </c>
      <c r="O272" s="5">
        <f t="shared" si="103"/>
        <v>1127.7396162238358</v>
      </c>
      <c r="P272" s="5">
        <f t="shared" si="92"/>
        <v>743.9749192984059</v>
      </c>
      <c r="Q272" s="5">
        <f t="shared" si="94"/>
        <v>141707.34502476503</v>
      </c>
      <c r="S272">
        <f t="shared" si="95"/>
        <v>244</v>
      </c>
      <c r="T272" s="4">
        <f t="shared" si="101"/>
        <v>1686.9722087070509</v>
      </c>
      <c r="U272" s="5">
        <f t="shared" si="104"/>
        <v>911.6496786999987</v>
      </c>
      <c r="V272" s="5">
        <f t="shared" si="105"/>
        <v>775.3225300070521</v>
      </c>
      <c r="W272" s="5">
        <f t="shared" si="106"/>
        <v>135972.12927499277</v>
      </c>
    </row>
    <row r="273" spans="7:23" ht="12">
      <c r="G273">
        <f t="shared" si="97"/>
        <v>245</v>
      </c>
      <c r="H273" s="5">
        <f t="shared" si="99"/>
        <v>2200.861300924116</v>
      </c>
      <c r="I273" s="5">
        <f t="shared" si="102"/>
        <v>1319.130559675833</v>
      </c>
      <c r="J273" s="5">
        <f t="shared" si="96"/>
        <v>881.7307412482833</v>
      </c>
      <c r="K273" s="5">
        <f t="shared" si="98"/>
        <v>165745.28732306743</v>
      </c>
      <c r="M273">
        <f t="shared" si="93"/>
        <v>245</v>
      </c>
      <c r="N273" s="5">
        <f t="shared" si="100"/>
        <v>1871.7145355222417</v>
      </c>
      <c r="O273" s="5">
        <f t="shared" si="103"/>
        <v>1121.84981477939</v>
      </c>
      <c r="P273" s="5">
        <f t="shared" si="92"/>
        <v>749.8647207428517</v>
      </c>
      <c r="Q273" s="5">
        <f t="shared" si="94"/>
        <v>140957.48030402217</v>
      </c>
      <c r="S273">
        <f t="shared" si="95"/>
        <v>245</v>
      </c>
      <c r="T273" s="4">
        <f t="shared" si="101"/>
        <v>1686.9722087070509</v>
      </c>
      <c r="U273" s="5">
        <f t="shared" si="104"/>
        <v>906.4808618332851</v>
      </c>
      <c r="V273" s="5">
        <f t="shared" si="105"/>
        <v>780.4913468737658</v>
      </c>
      <c r="W273" s="5">
        <f t="shared" si="106"/>
        <v>135191.637928119</v>
      </c>
    </row>
    <row r="274" spans="7:23" ht="12">
      <c r="G274">
        <f t="shared" si="97"/>
        <v>246</v>
      </c>
      <c r="H274" s="5">
        <f t="shared" si="99"/>
        <v>2200.861300924116</v>
      </c>
      <c r="I274" s="5">
        <f t="shared" si="102"/>
        <v>1312.1501913076174</v>
      </c>
      <c r="J274" s="5">
        <f t="shared" si="96"/>
        <v>888.7111096164988</v>
      </c>
      <c r="K274" s="5">
        <f t="shared" si="98"/>
        <v>164856.57621345093</v>
      </c>
      <c r="M274">
        <f t="shared" si="93"/>
        <v>246</v>
      </c>
      <c r="N274" s="5">
        <f t="shared" si="100"/>
        <v>1871.7145355222417</v>
      </c>
      <c r="O274" s="5">
        <f t="shared" si="103"/>
        <v>1115.9133857401757</v>
      </c>
      <c r="P274" s="5">
        <f t="shared" si="92"/>
        <v>755.801149782066</v>
      </c>
      <c r="Q274" s="5">
        <f t="shared" si="94"/>
        <v>140201.67915424012</v>
      </c>
      <c r="S274">
        <f t="shared" si="95"/>
        <v>246</v>
      </c>
      <c r="T274" s="4">
        <f t="shared" si="101"/>
        <v>1686.9722087070509</v>
      </c>
      <c r="U274" s="5">
        <f t="shared" si="104"/>
        <v>901.2775861874599</v>
      </c>
      <c r="V274" s="5">
        <f t="shared" si="105"/>
        <v>785.694622519591</v>
      </c>
      <c r="W274" s="5">
        <f t="shared" si="106"/>
        <v>134405.9433055994</v>
      </c>
    </row>
    <row r="275" spans="7:23" ht="12">
      <c r="G275">
        <f t="shared" si="97"/>
        <v>247</v>
      </c>
      <c r="H275" s="5">
        <f t="shared" si="99"/>
        <v>2200.861300924116</v>
      </c>
      <c r="I275" s="5">
        <f t="shared" si="102"/>
        <v>1305.11456168982</v>
      </c>
      <c r="J275" s="5">
        <f t="shared" si="96"/>
        <v>895.7467392342962</v>
      </c>
      <c r="K275" s="5">
        <f t="shared" si="98"/>
        <v>163960.82947421662</v>
      </c>
      <c r="M275">
        <f t="shared" si="93"/>
        <v>247</v>
      </c>
      <c r="N275" s="5">
        <f t="shared" si="100"/>
        <v>1871.7145355222417</v>
      </c>
      <c r="O275" s="5">
        <f t="shared" si="103"/>
        <v>1109.9299599710678</v>
      </c>
      <c r="P275" s="5">
        <f t="shared" si="92"/>
        <v>761.7845755511739</v>
      </c>
      <c r="Q275" s="5">
        <f t="shared" si="94"/>
        <v>139439.89457868895</v>
      </c>
      <c r="S275">
        <f t="shared" si="95"/>
        <v>247</v>
      </c>
      <c r="T275" s="4">
        <f t="shared" si="101"/>
        <v>1686.9722087070509</v>
      </c>
      <c r="U275" s="5">
        <f t="shared" si="104"/>
        <v>896.0396220373292</v>
      </c>
      <c r="V275" s="5">
        <f t="shared" si="105"/>
        <v>790.9325866697217</v>
      </c>
      <c r="W275" s="5">
        <f t="shared" si="106"/>
        <v>133615.01071892967</v>
      </c>
    </row>
    <row r="276" spans="7:23" ht="12">
      <c r="G276">
        <f t="shared" si="97"/>
        <v>248</v>
      </c>
      <c r="H276" s="5">
        <f t="shared" si="99"/>
        <v>2200.861300924116</v>
      </c>
      <c r="I276" s="5">
        <f t="shared" si="102"/>
        <v>1298.0232333375484</v>
      </c>
      <c r="J276" s="5">
        <f t="shared" si="96"/>
        <v>902.8380675865678</v>
      </c>
      <c r="K276" s="5">
        <f t="shared" si="98"/>
        <v>163057.99140663006</v>
      </c>
      <c r="M276">
        <f t="shared" si="93"/>
        <v>248</v>
      </c>
      <c r="N276" s="5">
        <f t="shared" si="100"/>
        <v>1871.7145355222417</v>
      </c>
      <c r="O276" s="5">
        <f t="shared" si="103"/>
        <v>1103.899165414621</v>
      </c>
      <c r="P276" s="5">
        <f t="shared" si="92"/>
        <v>767.8153701076208</v>
      </c>
      <c r="Q276" s="5">
        <f t="shared" si="94"/>
        <v>138672.07920858133</v>
      </c>
      <c r="S276">
        <f t="shared" si="95"/>
        <v>248</v>
      </c>
      <c r="T276" s="4">
        <f t="shared" si="101"/>
        <v>1686.9722087070509</v>
      </c>
      <c r="U276" s="5">
        <f t="shared" si="104"/>
        <v>890.7667381261978</v>
      </c>
      <c r="V276" s="5">
        <f t="shared" si="105"/>
        <v>796.2054705808531</v>
      </c>
      <c r="W276" s="5">
        <f t="shared" si="106"/>
        <v>132818.80524834883</v>
      </c>
    </row>
    <row r="277" spans="7:23" ht="12">
      <c r="G277">
        <f t="shared" si="97"/>
        <v>249</v>
      </c>
      <c r="H277" s="5">
        <f t="shared" si="99"/>
        <v>2200.861300924116</v>
      </c>
      <c r="I277" s="5">
        <f t="shared" si="102"/>
        <v>1290.8757653024882</v>
      </c>
      <c r="J277" s="5">
        <f t="shared" si="96"/>
        <v>909.9855356216281</v>
      </c>
      <c r="K277" s="5">
        <f t="shared" si="98"/>
        <v>162148.00587100844</v>
      </c>
      <c r="M277">
        <f t="shared" si="93"/>
        <v>249</v>
      </c>
      <c r="N277" s="5">
        <f t="shared" si="100"/>
        <v>1871.7145355222417</v>
      </c>
      <c r="O277" s="5">
        <f t="shared" si="103"/>
        <v>1097.8206270679357</v>
      </c>
      <c r="P277" s="5">
        <f t="shared" si="92"/>
        <v>773.893908454306</v>
      </c>
      <c r="Q277" s="5">
        <f t="shared" si="94"/>
        <v>137898.18530012702</v>
      </c>
      <c r="S277">
        <f t="shared" si="95"/>
        <v>249</v>
      </c>
      <c r="T277" s="4">
        <f t="shared" si="101"/>
        <v>1686.9722087070509</v>
      </c>
      <c r="U277" s="5">
        <f t="shared" si="104"/>
        <v>885.4587016556588</v>
      </c>
      <c r="V277" s="5">
        <f t="shared" si="105"/>
        <v>801.513507051392</v>
      </c>
      <c r="W277" s="5">
        <f t="shared" si="106"/>
        <v>132017.29174129743</v>
      </c>
    </row>
    <row r="278" spans="7:23" ht="12">
      <c r="G278">
        <f t="shared" si="97"/>
        <v>250</v>
      </c>
      <c r="H278" s="5">
        <f t="shared" si="99"/>
        <v>2200.861300924116</v>
      </c>
      <c r="I278" s="5">
        <f t="shared" si="102"/>
        <v>1283.6717131454836</v>
      </c>
      <c r="J278" s="5">
        <f t="shared" si="96"/>
        <v>917.1895877786326</v>
      </c>
      <c r="K278" s="5">
        <f t="shared" si="98"/>
        <v>161230.8162832298</v>
      </c>
      <c r="M278">
        <f t="shared" si="93"/>
        <v>250</v>
      </c>
      <c r="N278" s="5">
        <f t="shared" si="100"/>
        <v>1871.7145355222417</v>
      </c>
      <c r="O278" s="5">
        <f t="shared" si="103"/>
        <v>1091.6939669593391</v>
      </c>
      <c r="P278" s="5">
        <f t="shared" si="92"/>
        <v>780.0205685629026</v>
      </c>
      <c r="Q278" s="5">
        <f t="shared" si="94"/>
        <v>137118.16473156412</v>
      </c>
      <c r="S278">
        <f t="shared" si="95"/>
        <v>250</v>
      </c>
      <c r="T278" s="4">
        <f t="shared" si="101"/>
        <v>1686.9722087070509</v>
      </c>
      <c r="U278" s="5">
        <f t="shared" si="104"/>
        <v>880.1152782753162</v>
      </c>
      <c r="V278" s="5">
        <f t="shared" si="105"/>
        <v>806.8569304317347</v>
      </c>
      <c r="W278" s="5">
        <f t="shared" si="106"/>
        <v>131210.4348108657</v>
      </c>
    </row>
    <row r="279" spans="7:23" ht="12">
      <c r="G279">
        <f t="shared" si="97"/>
        <v>251</v>
      </c>
      <c r="H279" s="5">
        <f t="shared" si="99"/>
        <v>2200.861300924116</v>
      </c>
      <c r="I279" s="5">
        <f t="shared" si="102"/>
        <v>1276.4106289089027</v>
      </c>
      <c r="J279" s="5">
        <f t="shared" si="96"/>
        <v>924.4506720152135</v>
      </c>
      <c r="K279" s="5">
        <f t="shared" si="98"/>
        <v>160306.36561121457</v>
      </c>
      <c r="M279">
        <f t="shared" si="93"/>
        <v>251</v>
      </c>
      <c r="N279" s="5">
        <f t="shared" si="100"/>
        <v>1871.7145355222417</v>
      </c>
      <c r="O279" s="5">
        <f t="shared" si="103"/>
        <v>1085.5188041248828</v>
      </c>
      <c r="P279" s="5">
        <f t="shared" si="92"/>
        <v>786.1957313973589</v>
      </c>
      <c r="Q279" s="5">
        <f t="shared" si="94"/>
        <v>136331.96900016675</v>
      </c>
      <c r="S279">
        <f t="shared" si="95"/>
        <v>251</v>
      </c>
      <c r="T279" s="4">
        <f t="shared" si="101"/>
        <v>1686.9722087070509</v>
      </c>
      <c r="U279" s="5">
        <f t="shared" si="104"/>
        <v>874.7362320724379</v>
      </c>
      <c r="V279" s="5">
        <f t="shared" si="105"/>
        <v>812.2359766346129</v>
      </c>
      <c r="W279" s="5">
        <f t="shared" si="106"/>
        <v>130398.19883423108</v>
      </c>
    </row>
    <row r="280" spans="7:23" ht="12">
      <c r="G280">
        <f t="shared" si="97"/>
        <v>252</v>
      </c>
      <c r="H280" s="5">
        <f t="shared" si="99"/>
        <v>2200.861300924116</v>
      </c>
      <c r="I280" s="5">
        <f t="shared" si="102"/>
        <v>1269.0920610887822</v>
      </c>
      <c r="J280" s="5">
        <f t="shared" si="96"/>
        <v>931.769239835334</v>
      </c>
      <c r="K280" s="5">
        <f t="shared" si="98"/>
        <v>159374.59637137924</v>
      </c>
      <c r="M280">
        <f t="shared" si="93"/>
        <v>252</v>
      </c>
      <c r="N280" s="5">
        <f t="shared" si="100"/>
        <v>1871.7145355222417</v>
      </c>
      <c r="O280" s="5">
        <f t="shared" si="103"/>
        <v>1079.2947545846534</v>
      </c>
      <c r="P280" s="5">
        <f t="shared" si="92"/>
        <v>792.4197809375883</v>
      </c>
      <c r="Q280" s="5">
        <f t="shared" si="94"/>
        <v>135539.54921922917</v>
      </c>
      <c r="S280">
        <f t="shared" si="95"/>
        <v>252</v>
      </c>
      <c r="T280" s="4">
        <f t="shared" si="101"/>
        <v>1686.9722087070509</v>
      </c>
      <c r="U280" s="5">
        <f t="shared" si="104"/>
        <v>869.3213255615406</v>
      </c>
      <c r="V280" s="5">
        <f t="shared" si="105"/>
        <v>817.6508831455103</v>
      </c>
      <c r="W280" s="5">
        <f t="shared" si="106"/>
        <v>129580.54795108557</v>
      </c>
    </row>
    <row r="281" spans="7:23" ht="12">
      <c r="G281">
        <f t="shared" si="97"/>
        <v>253</v>
      </c>
      <c r="H281" s="5">
        <f t="shared" si="99"/>
        <v>2200.861300924116</v>
      </c>
      <c r="I281" s="5">
        <f t="shared" si="102"/>
        <v>1261.7155546067527</v>
      </c>
      <c r="J281" s="5">
        <f t="shared" si="96"/>
        <v>939.1457463173635</v>
      </c>
      <c r="K281" s="5">
        <f t="shared" si="98"/>
        <v>158435.45062506187</v>
      </c>
      <c r="M281">
        <f t="shared" si="93"/>
        <v>253</v>
      </c>
      <c r="N281" s="5">
        <f t="shared" si="100"/>
        <v>1871.7145355222417</v>
      </c>
      <c r="O281" s="5">
        <f t="shared" si="103"/>
        <v>1073.0214313188978</v>
      </c>
      <c r="P281" s="5">
        <f t="shared" si="92"/>
        <v>798.6931042033439</v>
      </c>
      <c r="Q281" s="5">
        <f t="shared" si="94"/>
        <v>134740.85611502582</v>
      </c>
      <c r="S281">
        <f t="shared" si="95"/>
        <v>253</v>
      </c>
      <c r="T281" s="4">
        <f t="shared" si="101"/>
        <v>1686.9722087070509</v>
      </c>
      <c r="U281" s="5">
        <f t="shared" si="104"/>
        <v>863.8703196739039</v>
      </c>
      <c r="V281" s="5">
        <f t="shared" si="105"/>
        <v>823.101889033147</v>
      </c>
      <c r="W281" s="5">
        <f t="shared" si="106"/>
        <v>128757.44606205242</v>
      </c>
    </row>
    <row r="282" spans="7:23" ht="12">
      <c r="G282">
        <f t="shared" si="97"/>
        <v>254</v>
      </c>
      <c r="H282" s="5">
        <f t="shared" si="99"/>
        <v>2200.861300924116</v>
      </c>
      <c r="I282" s="5">
        <f t="shared" si="102"/>
        <v>1254.28065078174</v>
      </c>
      <c r="J282" s="5">
        <f t="shared" si="96"/>
        <v>946.5806501423763</v>
      </c>
      <c r="K282" s="5">
        <f t="shared" si="98"/>
        <v>157488.8699749195</v>
      </c>
      <c r="M282">
        <f t="shared" si="93"/>
        <v>254</v>
      </c>
      <c r="N282" s="5">
        <f t="shared" si="100"/>
        <v>1871.7145355222417</v>
      </c>
      <c r="O282" s="5">
        <f t="shared" si="103"/>
        <v>1066.6984442439546</v>
      </c>
      <c r="P282" s="5">
        <f t="shared" si="92"/>
        <v>805.0160912782871</v>
      </c>
      <c r="Q282" s="5">
        <f t="shared" si="94"/>
        <v>133935.84002374753</v>
      </c>
      <c r="S282">
        <f t="shared" si="95"/>
        <v>254</v>
      </c>
      <c r="T282" s="4">
        <f t="shared" si="101"/>
        <v>1686.9722087070509</v>
      </c>
      <c r="U282" s="5">
        <f t="shared" si="104"/>
        <v>858.3829737470161</v>
      </c>
      <c r="V282" s="5">
        <f t="shared" si="105"/>
        <v>828.5892349600348</v>
      </c>
      <c r="W282" s="5">
        <f t="shared" si="106"/>
        <v>127928.85682709239</v>
      </c>
    </row>
    <row r="283" spans="7:23" ht="12">
      <c r="G283">
        <f t="shared" si="97"/>
        <v>255</v>
      </c>
      <c r="H283" s="5">
        <f t="shared" si="99"/>
        <v>2200.861300924116</v>
      </c>
      <c r="I283" s="5">
        <f t="shared" si="102"/>
        <v>1246.7868873014463</v>
      </c>
      <c r="J283" s="5">
        <f t="shared" si="96"/>
        <v>954.0744136226699</v>
      </c>
      <c r="K283" s="5">
        <f t="shared" si="98"/>
        <v>156534.79556129684</v>
      </c>
      <c r="M283">
        <f t="shared" si="93"/>
        <v>255</v>
      </c>
      <c r="N283" s="5">
        <f t="shared" si="100"/>
        <v>1871.7145355222417</v>
      </c>
      <c r="O283" s="5">
        <f t="shared" si="103"/>
        <v>1060.3254001880014</v>
      </c>
      <c r="P283" s="5">
        <f t="shared" si="92"/>
        <v>811.3891353342403</v>
      </c>
      <c r="Q283" s="5">
        <f t="shared" si="94"/>
        <v>133124.4508884133</v>
      </c>
      <c r="S283">
        <f t="shared" si="95"/>
        <v>255</v>
      </c>
      <c r="T283" s="4">
        <f t="shared" si="101"/>
        <v>1686.9722087070509</v>
      </c>
      <c r="U283" s="5">
        <f t="shared" si="104"/>
        <v>852.8590455139492</v>
      </c>
      <c r="V283" s="5">
        <f t="shared" si="105"/>
        <v>834.1131631931016</v>
      </c>
      <c r="W283" s="5">
        <f t="shared" si="106"/>
        <v>127094.74366389928</v>
      </c>
    </row>
    <row r="284" spans="7:23" ht="12">
      <c r="G284">
        <f t="shared" si="97"/>
        <v>256</v>
      </c>
      <c r="H284" s="5">
        <f t="shared" si="99"/>
        <v>2200.861300924116</v>
      </c>
      <c r="I284" s="5">
        <f t="shared" si="102"/>
        <v>1239.2337981936</v>
      </c>
      <c r="J284" s="5">
        <f t="shared" si="96"/>
        <v>961.6275027305162</v>
      </c>
      <c r="K284" s="5">
        <f t="shared" si="98"/>
        <v>155573.1680585663</v>
      </c>
      <c r="M284">
        <f t="shared" si="93"/>
        <v>256</v>
      </c>
      <c r="N284" s="5">
        <f t="shared" si="100"/>
        <v>1871.7145355222417</v>
      </c>
      <c r="O284" s="5">
        <f t="shared" si="103"/>
        <v>1053.9019028666055</v>
      </c>
      <c r="P284" s="5">
        <f t="shared" si="92"/>
        <v>817.8126326556362</v>
      </c>
      <c r="Q284" s="5">
        <f t="shared" si="94"/>
        <v>132306.63825575766</v>
      </c>
      <c r="S284">
        <f t="shared" si="95"/>
        <v>256</v>
      </c>
      <c r="T284" s="4">
        <f t="shared" si="101"/>
        <v>1686.9722087070509</v>
      </c>
      <c r="U284" s="5">
        <f t="shared" si="104"/>
        <v>847.298291092662</v>
      </c>
      <c r="V284" s="5">
        <f t="shared" si="105"/>
        <v>839.6739176143889</v>
      </c>
      <c r="W284" s="5">
        <f t="shared" si="106"/>
        <v>126255.06974628489</v>
      </c>
    </row>
    <row r="285" spans="7:23" ht="12">
      <c r="G285">
        <f t="shared" si="97"/>
        <v>257</v>
      </c>
      <c r="H285" s="5">
        <f t="shared" si="99"/>
        <v>2200.861300924116</v>
      </c>
      <c r="I285" s="5">
        <f t="shared" si="102"/>
        <v>1231.6209137969834</v>
      </c>
      <c r="J285" s="5">
        <f t="shared" si="96"/>
        <v>969.2403871271329</v>
      </c>
      <c r="K285" s="5">
        <f t="shared" si="98"/>
        <v>154603.9276714392</v>
      </c>
      <c r="M285">
        <f t="shared" si="93"/>
        <v>257</v>
      </c>
      <c r="N285" s="5">
        <f t="shared" si="100"/>
        <v>1871.7145355222417</v>
      </c>
      <c r="O285" s="5">
        <f t="shared" si="103"/>
        <v>1047.4275528580818</v>
      </c>
      <c r="P285" s="5">
        <f t="shared" si="92"/>
        <v>824.28698266416</v>
      </c>
      <c r="Q285" s="5">
        <f t="shared" si="94"/>
        <v>131482.3512730935</v>
      </c>
      <c r="S285">
        <f t="shared" si="95"/>
        <v>257</v>
      </c>
      <c r="T285" s="4">
        <f t="shared" si="101"/>
        <v>1686.9722087070509</v>
      </c>
      <c r="U285" s="5">
        <f t="shared" si="104"/>
        <v>841.7004649752326</v>
      </c>
      <c r="V285" s="5">
        <f t="shared" si="105"/>
        <v>845.2717437318182</v>
      </c>
      <c r="W285" s="5">
        <f t="shared" si="106"/>
        <v>125409.79800255307</v>
      </c>
    </row>
    <row r="286" spans="7:23" ht="12">
      <c r="G286">
        <f t="shared" si="97"/>
        <v>258</v>
      </c>
      <c r="H286" s="5">
        <f t="shared" si="99"/>
        <v>2200.861300924116</v>
      </c>
      <c r="I286" s="5">
        <f t="shared" si="102"/>
        <v>1223.9477607322272</v>
      </c>
      <c r="J286" s="5">
        <f t="shared" si="96"/>
        <v>976.9135401918891</v>
      </c>
      <c r="K286" s="5">
        <f t="shared" si="98"/>
        <v>153627.0141312473</v>
      </c>
      <c r="M286">
        <f t="shared" si="93"/>
        <v>258</v>
      </c>
      <c r="N286" s="5">
        <f t="shared" si="100"/>
        <v>1871.7145355222417</v>
      </c>
      <c r="O286" s="5">
        <f t="shared" si="103"/>
        <v>1040.901947578657</v>
      </c>
      <c r="P286" s="5">
        <f aca="true" t="shared" si="107" ref="P286:P349">+N286-O286</f>
        <v>830.8125879435847</v>
      </c>
      <c r="Q286" s="5">
        <f t="shared" si="94"/>
        <v>130651.5386851499</v>
      </c>
      <c r="S286">
        <f t="shared" si="95"/>
        <v>258</v>
      </c>
      <c r="T286" s="4">
        <f t="shared" si="101"/>
        <v>1686.9722087070509</v>
      </c>
      <c r="U286" s="5">
        <f t="shared" si="104"/>
        <v>836.0653200170204</v>
      </c>
      <c r="V286" s="5">
        <f t="shared" si="105"/>
        <v>850.9068886900304</v>
      </c>
      <c r="W286" s="5">
        <f t="shared" si="106"/>
        <v>124558.89111386304</v>
      </c>
    </row>
    <row r="287" spans="7:23" ht="12">
      <c r="G287">
        <f t="shared" si="97"/>
        <v>259</v>
      </c>
      <c r="H287" s="5">
        <f t="shared" si="99"/>
        <v>2200.861300924116</v>
      </c>
      <c r="I287" s="5">
        <f t="shared" si="102"/>
        <v>1216.2138618723745</v>
      </c>
      <c r="J287" s="5">
        <f t="shared" si="96"/>
        <v>984.6474390517417</v>
      </c>
      <c r="K287" s="5">
        <f t="shared" si="98"/>
        <v>152642.36669219556</v>
      </c>
      <c r="M287">
        <f t="shared" si="93"/>
        <v>259</v>
      </c>
      <c r="N287" s="5">
        <f t="shared" si="100"/>
        <v>1871.7145355222417</v>
      </c>
      <c r="O287" s="5">
        <f t="shared" si="103"/>
        <v>1034.3246812574369</v>
      </c>
      <c r="P287" s="5">
        <f t="shared" si="107"/>
        <v>837.3898542648049</v>
      </c>
      <c r="Q287" s="5">
        <f t="shared" si="94"/>
        <v>129814.1488308851</v>
      </c>
      <c r="S287">
        <f t="shared" si="95"/>
        <v>259</v>
      </c>
      <c r="T287" s="4">
        <f t="shared" si="101"/>
        <v>1686.9722087070509</v>
      </c>
      <c r="U287" s="5">
        <f t="shared" si="104"/>
        <v>830.3926074257537</v>
      </c>
      <c r="V287" s="5">
        <f t="shared" si="105"/>
        <v>856.5796012812972</v>
      </c>
      <c r="W287" s="5">
        <f t="shared" si="106"/>
        <v>123702.31151258174</v>
      </c>
    </row>
    <row r="288" spans="7:23" ht="12">
      <c r="G288">
        <f t="shared" si="97"/>
        <v>260</v>
      </c>
      <c r="H288" s="5">
        <f t="shared" si="99"/>
        <v>2200.861300924116</v>
      </c>
      <c r="I288" s="5">
        <f t="shared" si="102"/>
        <v>1208.418736313215</v>
      </c>
      <c r="J288" s="5">
        <f t="shared" si="96"/>
        <v>992.4425646109012</v>
      </c>
      <c r="K288" s="5">
        <f t="shared" si="98"/>
        <v>151649.92412758467</v>
      </c>
      <c r="M288">
        <f t="shared" si="93"/>
        <v>260</v>
      </c>
      <c r="N288" s="5">
        <f t="shared" si="100"/>
        <v>1871.7145355222417</v>
      </c>
      <c r="O288" s="5">
        <f t="shared" si="103"/>
        <v>1027.6953449111738</v>
      </c>
      <c r="P288" s="5">
        <f t="shared" si="107"/>
        <v>844.0191906110679</v>
      </c>
      <c r="Q288" s="5">
        <f t="shared" si="94"/>
        <v>128970.12964027403</v>
      </c>
      <c r="S288">
        <f t="shared" si="95"/>
        <v>260</v>
      </c>
      <c r="T288" s="4">
        <f t="shared" si="101"/>
        <v>1686.9722087070509</v>
      </c>
      <c r="U288" s="5">
        <f t="shared" si="104"/>
        <v>824.682076750545</v>
      </c>
      <c r="V288" s="5">
        <f t="shared" si="105"/>
        <v>862.2901319565059</v>
      </c>
      <c r="W288" s="5">
        <f t="shared" si="106"/>
        <v>122840.02138062524</v>
      </c>
    </row>
    <row r="289" spans="7:23" ht="12">
      <c r="G289">
        <f t="shared" si="97"/>
        <v>261</v>
      </c>
      <c r="H289" s="5">
        <f t="shared" si="99"/>
        <v>2200.861300924116</v>
      </c>
      <c r="I289" s="5">
        <f t="shared" si="102"/>
        <v>1200.5618993433789</v>
      </c>
      <c r="J289" s="5">
        <f t="shared" si="96"/>
        <v>1000.2994015807374</v>
      </c>
      <c r="K289" s="5">
        <f t="shared" si="98"/>
        <v>150649.62472600394</v>
      </c>
      <c r="M289">
        <f t="shared" si="93"/>
        <v>261</v>
      </c>
      <c r="N289" s="5">
        <f t="shared" si="100"/>
        <v>1871.7145355222417</v>
      </c>
      <c r="O289" s="5">
        <f t="shared" si="103"/>
        <v>1021.0135263188362</v>
      </c>
      <c r="P289" s="5">
        <f t="shared" si="107"/>
        <v>850.7010092034055</v>
      </c>
      <c r="Q289" s="5">
        <f t="shared" si="94"/>
        <v>128119.42863107062</v>
      </c>
      <c r="S289">
        <f t="shared" si="95"/>
        <v>261</v>
      </c>
      <c r="T289" s="4">
        <f t="shared" si="101"/>
        <v>1686.9722087070509</v>
      </c>
      <c r="U289" s="5">
        <f t="shared" si="104"/>
        <v>818.933475870835</v>
      </c>
      <c r="V289" s="5">
        <f t="shared" si="105"/>
        <v>868.0387328362159</v>
      </c>
      <c r="W289" s="5">
        <f t="shared" si="106"/>
        <v>121971.98264778903</v>
      </c>
    </row>
    <row r="290" spans="7:23" ht="12">
      <c r="G290">
        <f t="shared" si="97"/>
        <v>262</v>
      </c>
      <c r="H290" s="5">
        <f t="shared" si="99"/>
        <v>2200.861300924116</v>
      </c>
      <c r="I290" s="5">
        <f t="shared" si="102"/>
        <v>1192.642862414198</v>
      </c>
      <c r="J290" s="5">
        <f t="shared" si="96"/>
        <v>1008.2184385099183</v>
      </c>
      <c r="K290" s="5">
        <f t="shared" si="98"/>
        <v>149641.40628749403</v>
      </c>
      <c r="M290">
        <f t="shared" si="93"/>
        <v>262</v>
      </c>
      <c r="N290" s="5">
        <f t="shared" si="100"/>
        <v>1871.7145355222417</v>
      </c>
      <c r="O290" s="5">
        <f t="shared" si="103"/>
        <v>1014.2788099959758</v>
      </c>
      <c r="P290" s="5">
        <f t="shared" si="107"/>
        <v>857.4357255262659</v>
      </c>
      <c r="Q290" s="5">
        <f t="shared" si="94"/>
        <v>127261.99290554435</v>
      </c>
      <c r="S290">
        <f t="shared" si="95"/>
        <v>262</v>
      </c>
      <c r="T290" s="4">
        <f t="shared" si="101"/>
        <v>1686.9722087070509</v>
      </c>
      <c r="U290" s="5">
        <f t="shared" si="104"/>
        <v>813.1465509852602</v>
      </c>
      <c r="V290" s="5">
        <f t="shared" si="105"/>
        <v>873.8256577217907</v>
      </c>
      <c r="W290" s="5">
        <f t="shared" si="106"/>
        <v>121098.15699006725</v>
      </c>
    </row>
    <row r="291" spans="7:23" ht="12">
      <c r="G291">
        <f t="shared" si="97"/>
        <v>263</v>
      </c>
      <c r="H291" s="5">
        <f t="shared" si="99"/>
        <v>2200.861300924116</v>
      </c>
      <c r="I291" s="5">
        <f t="shared" si="102"/>
        <v>1184.661133109328</v>
      </c>
      <c r="J291" s="5">
        <f t="shared" si="96"/>
        <v>1016.2001678147883</v>
      </c>
      <c r="K291" s="5">
        <f t="shared" si="98"/>
        <v>148625.20611967923</v>
      </c>
      <c r="M291">
        <f t="shared" si="93"/>
        <v>263</v>
      </c>
      <c r="N291" s="5">
        <f t="shared" si="100"/>
        <v>1871.7145355222417</v>
      </c>
      <c r="O291" s="5">
        <f t="shared" si="103"/>
        <v>1007.490777168893</v>
      </c>
      <c r="P291" s="5">
        <f t="shared" si="107"/>
        <v>864.2237583533487</v>
      </c>
      <c r="Q291" s="5">
        <f t="shared" si="94"/>
        <v>126397.76914719101</v>
      </c>
      <c r="S291">
        <f t="shared" si="95"/>
        <v>263</v>
      </c>
      <c r="T291" s="4">
        <f t="shared" si="101"/>
        <v>1686.9722087070509</v>
      </c>
      <c r="U291" s="5">
        <f t="shared" si="104"/>
        <v>807.3210466004483</v>
      </c>
      <c r="V291" s="5">
        <f t="shared" si="105"/>
        <v>879.6511621066026</v>
      </c>
      <c r="W291" s="5">
        <f t="shared" si="106"/>
        <v>120218.50582796065</v>
      </c>
    </row>
    <row r="292" spans="7:23" ht="12">
      <c r="G292">
        <f t="shared" si="97"/>
        <v>264</v>
      </c>
      <c r="H292" s="5">
        <f t="shared" si="99"/>
        <v>2200.861300924116</v>
      </c>
      <c r="I292" s="5">
        <f t="shared" si="102"/>
        <v>1176.6162151141275</v>
      </c>
      <c r="J292" s="5">
        <f t="shared" si="96"/>
        <v>1024.2450858099887</v>
      </c>
      <c r="K292" s="5">
        <f t="shared" si="98"/>
        <v>147600.96103386924</v>
      </c>
      <c r="M292">
        <f t="shared" si="93"/>
        <v>264</v>
      </c>
      <c r="N292" s="5">
        <f t="shared" si="100"/>
        <v>1871.7145355222417</v>
      </c>
      <c r="O292" s="5">
        <f t="shared" si="103"/>
        <v>1000.6490057485956</v>
      </c>
      <c r="P292" s="5">
        <f t="shared" si="107"/>
        <v>871.0655297736461</v>
      </c>
      <c r="Q292" s="5">
        <f t="shared" si="94"/>
        <v>125526.70361741736</v>
      </c>
      <c r="S292">
        <f t="shared" si="95"/>
        <v>264</v>
      </c>
      <c r="T292" s="4">
        <f t="shared" si="101"/>
        <v>1686.9722087070509</v>
      </c>
      <c r="U292" s="5">
        <f t="shared" si="104"/>
        <v>801.4567055197376</v>
      </c>
      <c r="V292" s="5">
        <f t="shared" si="105"/>
        <v>885.5155031873132</v>
      </c>
      <c r="W292" s="5">
        <f t="shared" si="106"/>
        <v>119332.99032477333</v>
      </c>
    </row>
    <row r="293" spans="7:23" ht="12">
      <c r="G293">
        <f t="shared" si="97"/>
        <v>265</v>
      </c>
      <c r="H293" s="5">
        <f t="shared" si="99"/>
        <v>2200.861300924116</v>
      </c>
      <c r="I293" s="5">
        <f t="shared" si="102"/>
        <v>1168.5076081847983</v>
      </c>
      <c r="J293" s="5">
        <f t="shared" si="96"/>
        <v>1032.353692739318</v>
      </c>
      <c r="K293" s="5">
        <f t="shared" si="98"/>
        <v>146568.60734112991</v>
      </c>
      <c r="M293">
        <f t="shared" si="93"/>
        <v>265</v>
      </c>
      <c r="N293" s="5">
        <f t="shared" si="100"/>
        <v>1871.7145355222417</v>
      </c>
      <c r="O293" s="5">
        <f t="shared" si="103"/>
        <v>993.7530703045542</v>
      </c>
      <c r="P293" s="5">
        <f t="shared" si="107"/>
        <v>877.9614652176875</v>
      </c>
      <c r="Q293" s="5">
        <f t="shared" si="94"/>
        <v>124648.74215219967</v>
      </c>
      <c r="S293">
        <f t="shared" si="95"/>
        <v>265</v>
      </c>
      <c r="T293" s="4">
        <f t="shared" si="101"/>
        <v>1686.9722087070509</v>
      </c>
      <c r="U293" s="5">
        <f t="shared" si="104"/>
        <v>795.5532688318222</v>
      </c>
      <c r="V293" s="5">
        <f t="shared" si="105"/>
        <v>891.4189398752287</v>
      </c>
      <c r="W293" s="5">
        <f t="shared" si="106"/>
        <v>118441.5713848981</v>
      </c>
    </row>
    <row r="294" spans="7:23" ht="12">
      <c r="G294">
        <f t="shared" si="97"/>
        <v>266</v>
      </c>
      <c r="H294" s="5">
        <f t="shared" si="99"/>
        <v>2200.861300924116</v>
      </c>
      <c r="I294" s="5">
        <f t="shared" si="102"/>
        <v>1160.3348081172787</v>
      </c>
      <c r="J294" s="5">
        <f t="shared" si="96"/>
        <v>1040.5264928068375</v>
      </c>
      <c r="K294" s="5">
        <f t="shared" si="98"/>
        <v>145528.08084832306</v>
      </c>
      <c r="M294">
        <f t="shared" si="93"/>
        <v>266</v>
      </c>
      <c r="N294" s="5">
        <f t="shared" si="100"/>
        <v>1871.7145355222417</v>
      </c>
      <c r="O294" s="5">
        <f t="shared" si="103"/>
        <v>986.8025420382477</v>
      </c>
      <c r="P294" s="5">
        <f t="shared" si="107"/>
        <v>884.911993483994</v>
      </c>
      <c r="Q294" s="5">
        <f t="shared" si="94"/>
        <v>123763.83015871567</v>
      </c>
      <c r="S294">
        <f t="shared" si="95"/>
        <v>266</v>
      </c>
      <c r="T294" s="4">
        <f t="shared" si="101"/>
        <v>1686.9722087070509</v>
      </c>
      <c r="U294" s="5">
        <f t="shared" si="104"/>
        <v>789.6104758993206</v>
      </c>
      <c r="V294" s="5">
        <f t="shared" si="105"/>
        <v>897.3617328077303</v>
      </c>
      <c r="W294" s="5">
        <f t="shared" si="106"/>
        <v>117544.20965209037</v>
      </c>
    </row>
    <row r="295" spans="7:23" ht="12">
      <c r="G295">
        <f t="shared" si="97"/>
        <v>267</v>
      </c>
      <c r="H295" s="5">
        <f t="shared" si="99"/>
        <v>2200.861300924116</v>
      </c>
      <c r="I295" s="5">
        <f t="shared" si="102"/>
        <v>1152.0973067158911</v>
      </c>
      <c r="J295" s="5">
        <f t="shared" si="96"/>
        <v>1048.763994208225</v>
      </c>
      <c r="K295" s="5">
        <f t="shared" si="98"/>
        <v>144479.31685411485</v>
      </c>
      <c r="M295">
        <f t="shared" si="93"/>
        <v>267</v>
      </c>
      <c r="N295" s="5">
        <f t="shared" si="100"/>
        <v>1871.7145355222417</v>
      </c>
      <c r="O295" s="5">
        <f t="shared" si="103"/>
        <v>979.7969887564992</v>
      </c>
      <c r="P295" s="5">
        <f t="shared" si="107"/>
        <v>891.9175467657425</v>
      </c>
      <c r="Q295" s="5">
        <f t="shared" si="94"/>
        <v>122871.91261194993</v>
      </c>
      <c r="S295">
        <f t="shared" si="95"/>
        <v>267</v>
      </c>
      <c r="T295" s="4">
        <f t="shared" si="101"/>
        <v>1686.9722087070509</v>
      </c>
      <c r="U295" s="5">
        <f t="shared" si="104"/>
        <v>783.6280643472692</v>
      </c>
      <c r="V295" s="5">
        <f t="shared" si="105"/>
        <v>903.3441443597817</v>
      </c>
      <c r="W295" s="5">
        <f t="shared" si="106"/>
        <v>116640.86550773059</v>
      </c>
    </row>
    <row r="296" spans="7:23" ht="12">
      <c r="G296">
        <f t="shared" si="97"/>
        <v>268</v>
      </c>
      <c r="H296" s="5">
        <f t="shared" si="99"/>
        <v>2200.861300924116</v>
      </c>
      <c r="I296" s="5">
        <f t="shared" si="102"/>
        <v>1143.7945917617428</v>
      </c>
      <c r="J296" s="5">
        <f t="shared" si="96"/>
        <v>1057.0667091623734</v>
      </c>
      <c r="K296" s="5">
        <f t="shared" si="98"/>
        <v>143422.25014495247</v>
      </c>
      <c r="M296">
        <f t="shared" si="93"/>
        <v>268</v>
      </c>
      <c r="N296" s="5">
        <f t="shared" si="100"/>
        <v>1871.7145355222417</v>
      </c>
      <c r="O296" s="5">
        <f t="shared" si="103"/>
        <v>972.7359748446038</v>
      </c>
      <c r="P296" s="5">
        <f t="shared" si="107"/>
        <v>898.9785606776379</v>
      </c>
      <c r="Q296" s="5">
        <f t="shared" si="94"/>
        <v>121972.93405127228</v>
      </c>
      <c r="S296">
        <f t="shared" si="95"/>
        <v>268</v>
      </c>
      <c r="T296" s="4">
        <f t="shared" si="101"/>
        <v>1686.9722087070509</v>
      </c>
      <c r="U296" s="5">
        <f t="shared" si="104"/>
        <v>777.6057700515372</v>
      </c>
      <c r="V296" s="5">
        <f t="shared" si="105"/>
        <v>909.3664386555137</v>
      </c>
      <c r="W296" s="5">
        <f t="shared" si="106"/>
        <v>115731.49906907507</v>
      </c>
    </row>
    <row r="297" spans="7:23" ht="12">
      <c r="G297">
        <f t="shared" si="97"/>
        <v>269</v>
      </c>
      <c r="H297" s="5">
        <f t="shared" si="99"/>
        <v>2200.861300924116</v>
      </c>
      <c r="I297" s="5">
        <f t="shared" si="102"/>
        <v>1135.426146980874</v>
      </c>
      <c r="J297" s="5">
        <f t="shared" si="96"/>
        <v>1065.4351539432423</v>
      </c>
      <c r="K297" s="5">
        <f t="shared" si="98"/>
        <v>142356.81499100922</v>
      </c>
      <c r="M297">
        <f t="shared" si="93"/>
        <v>269</v>
      </c>
      <c r="N297" s="5">
        <f t="shared" si="100"/>
        <v>1871.7145355222417</v>
      </c>
      <c r="O297" s="5">
        <f t="shared" si="103"/>
        <v>965.6190612392392</v>
      </c>
      <c r="P297" s="5">
        <f t="shared" si="107"/>
        <v>906.0954742830025</v>
      </c>
      <c r="Q297" s="5">
        <f t="shared" si="94"/>
        <v>121066.83857698928</v>
      </c>
      <c r="S297">
        <f t="shared" si="95"/>
        <v>269</v>
      </c>
      <c r="T297" s="4">
        <f t="shared" si="101"/>
        <v>1686.9722087070509</v>
      </c>
      <c r="U297" s="5">
        <f t="shared" si="104"/>
        <v>771.5433271271672</v>
      </c>
      <c r="V297" s="5">
        <f t="shared" si="105"/>
        <v>915.4288815798836</v>
      </c>
      <c r="W297" s="5">
        <f t="shared" si="106"/>
        <v>114816.07018749519</v>
      </c>
    </row>
    <row r="298" spans="7:23" ht="12">
      <c r="G298">
        <f t="shared" si="97"/>
        <v>270</v>
      </c>
      <c r="H298" s="5">
        <f t="shared" si="99"/>
        <v>2200.861300924116</v>
      </c>
      <c r="I298" s="5">
        <f t="shared" si="102"/>
        <v>1126.9914520121565</v>
      </c>
      <c r="J298" s="5">
        <f t="shared" si="96"/>
        <v>1073.8698489119597</v>
      </c>
      <c r="K298" s="5">
        <f t="shared" si="98"/>
        <v>141282.94514209725</v>
      </c>
      <c r="M298">
        <f t="shared" si="93"/>
        <v>270</v>
      </c>
      <c r="N298" s="5">
        <f t="shared" si="100"/>
        <v>1871.7145355222417</v>
      </c>
      <c r="O298" s="5">
        <f t="shared" si="103"/>
        <v>958.4458054011652</v>
      </c>
      <c r="P298" s="5">
        <f t="shared" si="107"/>
        <v>913.2687301210765</v>
      </c>
      <c r="Q298" s="5">
        <f t="shared" si="94"/>
        <v>120153.5698468682</v>
      </c>
      <c r="S298">
        <f t="shared" si="95"/>
        <v>270</v>
      </c>
      <c r="T298" s="4">
        <f t="shared" si="101"/>
        <v>1686.9722087070509</v>
      </c>
      <c r="U298" s="5">
        <f t="shared" si="104"/>
        <v>765.4404679166346</v>
      </c>
      <c r="V298" s="5">
        <f t="shared" si="105"/>
        <v>921.5317407904163</v>
      </c>
      <c r="W298" s="5">
        <f t="shared" si="106"/>
        <v>113894.53844670477</v>
      </c>
    </row>
    <row r="299" spans="7:23" ht="12">
      <c r="G299">
        <f t="shared" si="97"/>
        <v>271</v>
      </c>
      <c r="H299" s="5">
        <f t="shared" si="99"/>
        <v>2200.861300924116</v>
      </c>
      <c r="I299" s="5">
        <f t="shared" si="102"/>
        <v>1118.4899823749367</v>
      </c>
      <c r="J299" s="5">
        <f t="shared" si="96"/>
        <v>1082.3713185491795</v>
      </c>
      <c r="K299" s="5">
        <f t="shared" si="98"/>
        <v>140200.57382354807</v>
      </c>
      <c r="M299">
        <f t="shared" si="93"/>
        <v>271</v>
      </c>
      <c r="N299" s="5">
        <f t="shared" si="100"/>
        <v>1871.7145355222417</v>
      </c>
      <c r="O299" s="5">
        <f t="shared" si="103"/>
        <v>951.2157612877068</v>
      </c>
      <c r="P299" s="5">
        <f t="shared" si="107"/>
        <v>920.498774234535</v>
      </c>
      <c r="Q299" s="5">
        <f t="shared" si="94"/>
        <v>119233.07107263365</v>
      </c>
      <c r="S299">
        <f t="shared" si="95"/>
        <v>271</v>
      </c>
      <c r="T299" s="4">
        <f t="shared" si="101"/>
        <v>1686.9722087070509</v>
      </c>
      <c r="U299" s="5">
        <f t="shared" si="104"/>
        <v>759.2969229780318</v>
      </c>
      <c r="V299" s="5">
        <f t="shared" si="105"/>
        <v>927.675285729019</v>
      </c>
      <c r="W299" s="5">
        <f t="shared" si="106"/>
        <v>112966.86316097576</v>
      </c>
    </row>
    <row r="300" spans="7:23" ht="12">
      <c r="G300">
        <f t="shared" si="97"/>
        <v>272</v>
      </c>
      <c r="H300" s="5">
        <f t="shared" si="99"/>
        <v>2200.861300924116</v>
      </c>
      <c r="I300" s="5">
        <f t="shared" si="102"/>
        <v>1109.9212094364223</v>
      </c>
      <c r="J300" s="5">
        <f t="shared" si="96"/>
        <v>1090.940091487694</v>
      </c>
      <c r="K300" s="5">
        <f t="shared" si="98"/>
        <v>139109.63373206038</v>
      </c>
      <c r="M300">
        <f t="shared" si="93"/>
        <v>272</v>
      </c>
      <c r="N300" s="5">
        <f t="shared" si="100"/>
        <v>1871.7145355222417</v>
      </c>
      <c r="O300" s="5">
        <f t="shared" si="103"/>
        <v>943.9284793250166</v>
      </c>
      <c r="P300" s="5">
        <f t="shared" si="107"/>
        <v>927.7860561972251</v>
      </c>
      <c r="Q300" s="5">
        <f t="shared" si="94"/>
        <v>118305.28501643644</v>
      </c>
      <c r="S300">
        <f t="shared" si="95"/>
        <v>272</v>
      </c>
      <c r="T300" s="4">
        <f t="shared" si="101"/>
        <v>1686.9722087070509</v>
      </c>
      <c r="U300" s="5">
        <f t="shared" si="104"/>
        <v>753.1124210731717</v>
      </c>
      <c r="V300" s="5">
        <f t="shared" si="105"/>
        <v>933.8597876338791</v>
      </c>
      <c r="W300" s="5">
        <f t="shared" si="106"/>
        <v>112033.00337334188</v>
      </c>
    </row>
    <row r="301" spans="7:23" ht="12">
      <c r="G301">
        <f t="shared" si="97"/>
        <v>273</v>
      </c>
      <c r="H301" s="5">
        <f t="shared" si="99"/>
        <v>2200.861300924116</v>
      </c>
      <c r="I301" s="5">
        <f t="shared" si="102"/>
        <v>1101.2846003788115</v>
      </c>
      <c r="J301" s="5">
        <f t="shared" si="96"/>
        <v>1099.5767005453047</v>
      </c>
      <c r="K301" s="5">
        <f t="shared" si="98"/>
        <v>138010.05703151508</v>
      </c>
      <c r="M301">
        <f t="shared" si="93"/>
        <v>273</v>
      </c>
      <c r="N301" s="5">
        <f t="shared" si="100"/>
        <v>1871.7145355222417</v>
      </c>
      <c r="O301" s="5">
        <f t="shared" si="103"/>
        <v>936.5835063801219</v>
      </c>
      <c r="P301" s="5">
        <f t="shared" si="107"/>
        <v>935.1310291421198</v>
      </c>
      <c r="Q301" s="5">
        <f t="shared" si="94"/>
        <v>117370.15398729431</v>
      </c>
      <c r="S301">
        <f t="shared" si="95"/>
        <v>273</v>
      </c>
      <c r="T301" s="4">
        <f t="shared" si="101"/>
        <v>1686.9722087070509</v>
      </c>
      <c r="U301" s="5">
        <f t="shared" si="104"/>
        <v>746.8866891556125</v>
      </c>
      <c r="V301" s="5">
        <f t="shared" si="105"/>
        <v>940.0855195514383</v>
      </c>
      <c r="W301" s="5">
        <f t="shared" si="106"/>
        <v>111092.91785379044</v>
      </c>
    </row>
    <row r="302" spans="7:23" ht="12">
      <c r="G302">
        <f t="shared" si="97"/>
        <v>274</v>
      </c>
      <c r="H302" s="5">
        <f t="shared" si="99"/>
        <v>2200.861300924116</v>
      </c>
      <c r="I302" s="5">
        <f t="shared" si="102"/>
        <v>1092.5796181661613</v>
      </c>
      <c r="J302" s="5">
        <f t="shared" si="96"/>
        <v>1108.281682757955</v>
      </c>
      <c r="K302" s="5">
        <f t="shared" si="98"/>
        <v>136901.77534875713</v>
      </c>
      <c r="M302">
        <f t="shared" si="93"/>
        <v>274</v>
      </c>
      <c r="N302" s="5">
        <f t="shared" si="100"/>
        <v>1871.7145355222417</v>
      </c>
      <c r="O302" s="5">
        <f t="shared" si="103"/>
        <v>929.1803857327468</v>
      </c>
      <c r="P302" s="5">
        <f t="shared" si="107"/>
        <v>942.5341497894949</v>
      </c>
      <c r="Q302" s="5">
        <f t="shared" si="94"/>
        <v>116427.61983750481</v>
      </c>
      <c r="S302">
        <f t="shared" si="95"/>
        <v>274</v>
      </c>
      <c r="T302" s="4">
        <f t="shared" si="101"/>
        <v>1686.9722087070509</v>
      </c>
      <c r="U302" s="5">
        <f t="shared" si="104"/>
        <v>740.6194523586029</v>
      </c>
      <c r="V302" s="5">
        <f t="shared" si="105"/>
        <v>946.352756348448</v>
      </c>
      <c r="W302" s="5">
        <f t="shared" si="106"/>
        <v>110146.56509744198</v>
      </c>
    </row>
    <row r="303" spans="7:23" ht="12">
      <c r="G303">
        <f t="shared" si="97"/>
        <v>275</v>
      </c>
      <c r="H303" s="5">
        <f t="shared" si="99"/>
        <v>2200.861300924116</v>
      </c>
      <c r="I303" s="5">
        <f t="shared" si="102"/>
        <v>1083.805721510994</v>
      </c>
      <c r="J303" s="5">
        <f t="shared" si="96"/>
        <v>1117.0555794131221</v>
      </c>
      <c r="K303" s="5">
        <f t="shared" si="98"/>
        <v>135784.719769344</v>
      </c>
      <c r="M303">
        <f t="shared" si="93"/>
        <v>275</v>
      </c>
      <c r="N303" s="5">
        <f t="shared" si="100"/>
        <v>1871.7145355222417</v>
      </c>
      <c r="O303" s="5">
        <f t="shared" si="103"/>
        <v>921.7186570469133</v>
      </c>
      <c r="P303" s="5">
        <f t="shared" si="107"/>
        <v>949.9958784753284</v>
      </c>
      <c r="Q303" s="5">
        <f t="shared" si="94"/>
        <v>115477.62395902949</v>
      </c>
      <c r="S303">
        <f t="shared" si="95"/>
        <v>275</v>
      </c>
      <c r="T303" s="4">
        <f t="shared" si="101"/>
        <v>1686.9722087070509</v>
      </c>
      <c r="U303" s="5">
        <f t="shared" si="104"/>
        <v>734.3104339829465</v>
      </c>
      <c r="V303" s="5">
        <f t="shared" si="105"/>
        <v>952.6617747241044</v>
      </c>
      <c r="W303" s="5">
        <f t="shared" si="106"/>
        <v>109193.90332271787</v>
      </c>
    </row>
    <row r="304" spans="7:23" ht="12">
      <c r="G304">
        <f t="shared" si="97"/>
        <v>276</v>
      </c>
      <c r="H304" s="5">
        <f t="shared" si="99"/>
        <v>2200.861300924116</v>
      </c>
      <c r="I304" s="5">
        <f t="shared" si="102"/>
        <v>1074.9623648406402</v>
      </c>
      <c r="J304" s="5">
        <f t="shared" si="96"/>
        <v>1125.898936083476</v>
      </c>
      <c r="K304" s="5">
        <f t="shared" si="98"/>
        <v>134658.8208332605</v>
      </c>
      <c r="M304">
        <f t="shared" si="93"/>
        <v>276</v>
      </c>
      <c r="N304" s="5">
        <f t="shared" si="100"/>
        <v>1871.7145355222417</v>
      </c>
      <c r="O304" s="5">
        <f t="shared" si="103"/>
        <v>914.1978563423169</v>
      </c>
      <c r="P304" s="5">
        <f t="shared" si="107"/>
        <v>957.5166791799248</v>
      </c>
      <c r="Q304" s="5">
        <f t="shared" si="94"/>
        <v>114520.10727984956</v>
      </c>
      <c r="S304">
        <f t="shared" si="95"/>
        <v>276</v>
      </c>
      <c r="T304" s="4">
        <f t="shared" si="101"/>
        <v>1686.9722087070509</v>
      </c>
      <c r="U304" s="5">
        <f t="shared" si="104"/>
        <v>727.9593554847858</v>
      </c>
      <c r="V304" s="5">
        <f t="shared" si="105"/>
        <v>959.0128532222651</v>
      </c>
      <c r="W304" s="5">
        <f t="shared" si="106"/>
        <v>108234.89046949561</v>
      </c>
    </row>
    <row r="305" spans="7:23" ht="12">
      <c r="G305">
        <f t="shared" si="97"/>
        <v>277</v>
      </c>
      <c r="H305" s="5">
        <f t="shared" si="99"/>
        <v>2200.861300924116</v>
      </c>
      <c r="I305" s="5">
        <f t="shared" si="102"/>
        <v>1066.0489982633126</v>
      </c>
      <c r="J305" s="5">
        <f t="shared" si="96"/>
        <v>1134.8123026608037</v>
      </c>
      <c r="K305" s="5">
        <f t="shared" si="98"/>
        <v>133524.0085305997</v>
      </c>
      <c r="M305">
        <f aca="true" t="shared" si="108" ref="M305:M368">+M304+1</f>
        <v>277</v>
      </c>
      <c r="N305" s="5">
        <f t="shared" si="100"/>
        <v>1871.7145355222417</v>
      </c>
      <c r="O305" s="5">
        <f t="shared" si="103"/>
        <v>906.6175159654758</v>
      </c>
      <c r="P305" s="5">
        <f t="shared" si="107"/>
        <v>965.0970195567659</v>
      </c>
      <c r="Q305" s="5">
        <f aca="true" t="shared" si="109" ref="Q305:Q368">+Q304-P305</f>
        <v>113555.0102602928</v>
      </c>
      <c r="S305">
        <f aca="true" t="shared" si="110" ref="S305:S368">+S304+1</f>
        <v>277</v>
      </c>
      <c r="T305" s="4">
        <f t="shared" si="101"/>
        <v>1686.9722087070509</v>
      </c>
      <c r="U305" s="5">
        <f t="shared" si="104"/>
        <v>721.5659364633042</v>
      </c>
      <c r="V305" s="5">
        <f t="shared" si="105"/>
        <v>965.4062722437467</v>
      </c>
      <c r="W305" s="5">
        <f t="shared" si="106"/>
        <v>107269.48419725186</v>
      </c>
    </row>
    <row r="306" spans="7:23" ht="12">
      <c r="G306">
        <f t="shared" si="97"/>
        <v>278</v>
      </c>
      <c r="H306" s="5">
        <f t="shared" si="99"/>
        <v>2200.861300924116</v>
      </c>
      <c r="I306" s="5">
        <f t="shared" si="102"/>
        <v>1057.0650675339145</v>
      </c>
      <c r="J306" s="5">
        <f aca="true" t="shared" si="111" ref="J306:J369">+H306-I306</f>
        <v>1143.7962333902017</v>
      </c>
      <c r="K306" s="5">
        <f t="shared" si="98"/>
        <v>132380.2122972095</v>
      </c>
      <c r="M306">
        <f t="shared" si="108"/>
        <v>278</v>
      </c>
      <c r="N306" s="5">
        <f t="shared" si="100"/>
        <v>1871.7145355222417</v>
      </c>
      <c r="O306" s="5">
        <f t="shared" si="103"/>
        <v>898.9771645606514</v>
      </c>
      <c r="P306" s="5">
        <f t="shared" si="107"/>
        <v>972.7373709615903</v>
      </c>
      <c r="Q306" s="5">
        <f t="shared" si="109"/>
        <v>112582.2728893312</v>
      </c>
      <c r="S306">
        <f t="shared" si="110"/>
        <v>278</v>
      </c>
      <c r="T306" s="4">
        <f t="shared" si="101"/>
        <v>1686.9722087070509</v>
      </c>
      <c r="U306" s="5">
        <f t="shared" si="104"/>
        <v>715.1298946483457</v>
      </c>
      <c r="V306" s="5">
        <f t="shared" si="105"/>
        <v>971.8423140587051</v>
      </c>
      <c r="W306" s="5">
        <f t="shared" si="106"/>
        <v>106297.64188319315</v>
      </c>
    </row>
    <row r="307" spans="7:23" ht="12">
      <c r="G307">
        <f aca="true" t="shared" si="112" ref="G307:G370">+G306+1</f>
        <v>279</v>
      </c>
      <c r="H307" s="5">
        <f t="shared" si="99"/>
        <v>2200.861300924116</v>
      </c>
      <c r="I307" s="5">
        <f t="shared" si="102"/>
        <v>1048.0100140195755</v>
      </c>
      <c r="J307" s="5">
        <f t="shared" si="111"/>
        <v>1152.8512869045408</v>
      </c>
      <c r="K307" s="5">
        <f aca="true" t="shared" si="113" ref="K307:K370">+K306-J307</f>
        <v>131227.36101030497</v>
      </c>
      <c r="M307">
        <f t="shared" si="108"/>
        <v>279</v>
      </c>
      <c r="N307" s="5">
        <f t="shared" si="100"/>
        <v>1871.7145355222417</v>
      </c>
      <c r="O307" s="5">
        <f t="shared" si="103"/>
        <v>891.2763270405388</v>
      </c>
      <c r="P307" s="5">
        <f t="shared" si="107"/>
        <v>980.4382084817029</v>
      </c>
      <c r="Q307" s="5">
        <f t="shared" si="109"/>
        <v>111601.8346808495</v>
      </c>
      <c r="S307">
        <f t="shared" si="110"/>
        <v>279</v>
      </c>
      <c r="T307" s="4">
        <f t="shared" si="101"/>
        <v>1686.9722087070509</v>
      </c>
      <c r="U307" s="5">
        <f t="shared" si="104"/>
        <v>708.6509458879544</v>
      </c>
      <c r="V307" s="5">
        <f t="shared" si="105"/>
        <v>978.3212628190964</v>
      </c>
      <c r="W307" s="5">
        <f t="shared" si="106"/>
        <v>105319.32062037406</v>
      </c>
    </row>
    <row r="308" spans="7:23" ht="12">
      <c r="G308">
        <f t="shared" si="112"/>
        <v>280</v>
      </c>
      <c r="H308" s="5">
        <f t="shared" si="99"/>
        <v>2200.861300924116</v>
      </c>
      <c r="I308" s="5">
        <f t="shared" si="102"/>
        <v>1038.8832746649146</v>
      </c>
      <c r="J308" s="5">
        <f t="shared" si="111"/>
        <v>1161.9780262592017</v>
      </c>
      <c r="K308" s="5">
        <f t="shared" si="113"/>
        <v>130065.38298404578</v>
      </c>
      <c r="M308">
        <f t="shared" si="108"/>
        <v>280</v>
      </c>
      <c r="N308" s="5">
        <f t="shared" si="100"/>
        <v>1871.7145355222417</v>
      </c>
      <c r="O308" s="5">
        <f t="shared" si="103"/>
        <v>883.5145245567254</v>
      </c>
      <c r="P308" s="5">
        <f t="shared" si="107"/>
        <v>988.2000109655163</v>
      </c>
      <c r="Q308" s="5">
        <f t="shared" si="109"/>
        <v>110613.63466988398</v>
      </c>
      <c r="S308">
        <f t="shared" si="110"/>
        <v>280</v>
      </c>
      <c r="T308" s="4">
        <f t="shared" si="101"/>
        <v>1686.9722087070509</v>
      </c>
      <c r="U308" s="5">
        <f t="shared" si="104"/>
        <v>702.1288041358271</v>
      </c>
      <c r="V308" s="5">
        <f t="shared" si="105"/>
        <v>984.8434045712238</v>
      </c>
      <c r="W308" s="5">
        <f t="shared" si="106"/>
        <v>104334.47721580284</v>
      </c>
    </row>
    <row r="309" spans="7:23" ht="12">
      <c r="G309">
        <f t="shared" si="112"/>
        <v>281</v>
      </c>
      <c r="H309" s="5">
        <f t="shared" si="99"/>
        <v>2200.861300924116</v>
      </c>
      <c r="I309" s="5">
        <f t="shared" si="102"/>
        <v>1029.6842819570293</v>
      </c>
      <c r="J309" s="5">
        <f t="shared" si="111"/>
        <v>1171.177018967087</v>
      </c>
      <c r="K309" s="5">
        <f t="shared" si="113"/>
        <v>128894.20596507868</v>
      </c>
      <c r="M309">
        <f t="shared" si="108"/>
        <v>281</v>
      </c>
      <c r="N309" s="5">
        <f t="shared" si="100"/>
        <v>1871.7145355222417</v>
      </c>
      <c r="O309" s="5">
        <f t="shared" si="103"/>
        <v>875.6912744699149</v>
      </c>
      <c r="P309" s="5">
        <f t="shared" si="107"/>
        <v>996.0232610523268</v>
      </c>
      <c r="Q309" s="5">
        <f t="shared" si="109"/>
        <v>109617.61140883165</v>
      </c>
      <c r="S309">
        <f t="shared" si="110"/>
        <v>281</v>
      </c>
      <c r="T309" s="4">
        <f t="shared" si="101"/>
        <v>1686.9722087070509</v>
      </c>
      <c r="U309" s="5">
        <f t="shared" si="104"/>
        <v>695.5631814386855</v>
      </c>
      <c r="V309" s="5">
        <f t="shared" si="105"/>
        <v>991.4090272683653</v>
      </c>
      <c r="W309" s="5">
        <f t="shared" si="106"/>
        <v>103343.06818853447</v>
      </c>
    </row>
    <row r="310" spans="7:23" ht="12">
      <c r="G310">
        <f t="shared" si="112"/>
        <v>282</v>
      </c>
      <c r="H310" s="5">
        <f t="shared" si="99"/>
        <v>2200.861300924116</v>
      </c>
      <c r="I310" s="5">
        <f t="shared" si="102"/>
        <v>1020.4124638902064</v>
      </c>
      <c r="J310" s="5">
        <f t="shared" si="111"/>
        <v>1180.44883703391</v>
      </c>
      <c r="K310" s="5">
        <f t="shared" si="113"/>
        <v>127713.75712804477</v>
      </c>
      <c r="M310">
        <f t="shared" si="108"/>
        <v>282</v>
      </c>
      <c r="N310" s="5">
        <f t="shared" si="100"/>
        <v>1871.7145355222417</v>
      </c>
      <c r="O310" s="5">
        <f t="shared" si="103"/>
        <v>867.8060903199174</v>
      </c>
      <c r="P310" s="5">
        <f t="shared" si="107"/>
        <v>1003.9084452023243</v>
      </c>
      <c r="Q310" s="5">
        <f t="shared" si="109"/>
        <v>108613.70296362933</v>
      </c>
      <c r="S310">
        <f t="shared" si="110"/>
        <v>282</v>
      </c>
      <c r="T310" s="4">
        <f t="shared" si="101"/>
        <v>1686.9722087070509</v>
      </c>
      <c r="U310" s="5">
        <f t="shared" si="104"/>
        <v>688.9537879235631</v>
      </c>
      <c r="V310" s="5">
        <f t="shared" si="105"/>
        <v>998.0184207834877</v>
      </c>
      <c r="W310" s="5">
        <f t="shared" si="106"/>
        <v>102345.04976775098</v>
      </c>
    </row>
    <row r="311" spans="7:23" ht="12">
      <c r="G311">
        <f t="shared" si="112"/>
        <v>283</v>
      </c>
      <c r="H311" s="5">
        <f t="shared" si="99"/>
        <v>2200.861300924116</v>
      </c>
      <c r="I311" s="5">
        <f t="shared" si="102"/>
        <v>1011.0672439303547</v>
      </c>
      <c r="J311" s="5">
        <f t="shared" si="111"/>
        <v>1189.7940569937614</v>
      </c>
      <c r="K311" s="5">
        <f t="shared" si="113"/>
        <v>126523.96307105101</v>
      </c>
      <c r="M311">
        <f t="shared" si="108"/>
        <v>283</v>
      </c>
      <c r="N311" s="5">
        <f t="shared" si="100"/>
        <v>1871.7145355222417</v>
      </c>
      <c r="O311" s="5">
        <f t="shared" si="103"/>
        <v>859.8584817953989</v>
      </c>
      <c r="P311" s="5">
        <f t="shared" si="107"/>
        <v>1011.8560537268428</v>
      </c>
      <c r="Q311" s="5">
        <f t="shared" si="109"/>
        <v>107601.84690990248</v>
      </c>
      <c r="S311">
        <f t="shared" si="110"/>
        <v>283</v>
      </c>
      <c r="T311" s="4">
        <f t="shared" si="101"/>
        <v>1686.9722087070509</v>
      </c>
      <c r="U311" s="5">
        <f t="shared" si="104"/>
        <v>682.3003317850065</v>
      </c>
      <c r="V311" s="5">
        <f t="shared" si="105"/>
        <v>1004.6718769220444</v>
      </c>
      <c r="W311" s="5">
        <f t="shared" si="106"/>
        <v>101340.37789082894</v>
      </c>
    </row>
    <row r="312" spans="7:23" ht="12">
      <c r="G312">
        <f t="shared" si="112"/>
        <v>284</v>
      </c>
      <c r="H312" s="5">
        <f t="shared" si="99"/>
        <v>2200.861300924116</v>
      </c>
      <c r="I312" s="5">
        <f t="shared" si="102"/>
        <v>1001.648040979154</v>
      </c>
      <c r="J312" s="5">
        <f t="shared" si="111"/>
        <v>1199.2132599449624</v>
      </c>
      <c r="K312" s="5">
        <f t="shared" si="113"/>
        <v>125324.74981110604</v>
      </c>
      <c r="M312">
        <f t="shared" si="108"/>
        <v>284</v>
      </c>
      <c r="N312" s="5">
        <f t="shared" si="100"/>
        <v>1871.7145355222417</v>
      </c>
      <c r="O312" s="5">
        <f t="shared" si="103"/>
        <v>851.8479547033947</v>
      </c>
      <c r="P312" s="5">
        <f t="shared" si="107"/>
        <v>1019.866580818847</v>
      </c>
      <c r="Q312" s="5">
        <f t="shared" si="109"/>
        <v>106581.98032908363</v>
      </c>
      <c r="S312">
        <f t="shared" si="110"/>
        <v>284</v>
      </c>
      <c r="T312" s="4">
        <f t="shared" si="101"/>
        <v>1686.9722087070509</v>
      </c>
      <c r="U312" s="5">
        <f t="shared" si="104"/>
        <v>675.6025192721929</v>
      </c>
      <c r="V312" s="5">
        <f t="shared" si="105"/>
        <v>1011.369689434858</v>
      </c>
      <c r="W312" s="5">
        <f t="shared" si="106"/>
        <v>100329.00820139408</v>
      </c>
    </row>
    <row r="313" spans="7:23" ht="12">
      <c r="G313">
        <f t="shared" si="112"/>
        <v>285</v>
      </c>
      <c r="H313" s="5">
        <f t="shared" si="99"/>
        <v>2200.861300924116</v>
      </c>
      <c r="I313" s="5">
        <f t="shared" si="102"/>
        <v>992.154269337923</v>
      </c>
      <c r="J313" s="5">
        <f t="shared" si="111"/>
        <v>1208.7070315861934</v>
      </c>
      <c r="K313" s="5">
        <f t="shared" si="113"/>
        <v>124116.04277951985</v>
      </c>
      <c r="M313">
        <f t="shared" si="108"/>
        <v>285</v>
      </c>
      <c r="N313" s="5">
        <f t="shared" si="100"/>
        <v>1871.7145355222417</v>
      </c>
      <c r="O313" s="5">
        <f t="shared" si="103"/>
        <v>843.774010938579</v>
      </c>
      <c r="P313" s="5">
        <f t="shared" si="107"/>
        <v>1027.9405245836629</v>
      </c>
      <c r="Q313" s="5">
        <f t="shared" si="109"/>
        <v>105554.03980449996</v>
      </c>
      <c r="S313">
        <f t="shared" si="110"/>
        <v>285</v>
      </c>
      <c r="T313" s="4">
        <f t="shared" si="101"/>
        <v>1686.9722087070509</v>
      </c>
      <c r="U313" s="5">
        <f t="shared" si="104"/>
        <v>668.8600546759606</v>
      </c>
      <c r="V313" s="5">
        <f t="shared" si="105"/>
        <v>1018.1121540310903</v>
      </c>
      <c r="W313" s="5">
        <f t="shared" si="106"/>
        <v>99310.896047363</v>
      </c>
    </row>
    <row r="314" spans="7:23" ht="12">
      <c r="G314">
        <f t="shared" si="112"/>
        <v>286</v>
      </c>
      <c r="H314" s="5">
        <f t="shared" si="99"/>
        <v>2200.861300924116</v>
      </c>
      <c r="I314" s="5">
        <f t="shared" si="102"/>
        <v>982.5853386711989</v>
      </c>
      <c r="J314" s="5">
        <f t="shared" si="111"/>
        <v>1218.2759622529175</v>
      </c>
      <c r="K314" s="5">
        <f t="shared" si="113"/>
        <v>122897.76681726694</v>
      </c>
      <c r="M314">
        <f t="shared" si="108"/>
        <v>286</v>
      </c>
      <c r="N314" s="5">
        <f t="shared" si="100"/>
        <v>1871.7145355222417</v>
      </c>
      <c r="O314" s="5">
        <f t="shared" si="103"/>
        <v>835.6361484522914</v>
      </c>
      <c r="P314" s="5">
        <f t="shared" si="107"/>
        <v>1036.0783870699502</v>
      </c>
      <c r="Q314" s="5">
        <f t="shared" si="109"/>
        <v>104517.96141743001</v>
      </c>
      <c r="S314">
        <f t="shared" si="110"/>
        <v>286</v>
      </c>
      <c r="T314" s="4">
        <f t="shared" si="101"/>
        <v>1686.9722087070509</v>
      </c>
      <c r="U314" s="5">
        <f t="shared" si="104"/>
        <v>662.0726403157533</v>
      </c>
      <c r="V314" s="5">
        <f t="shared" si="105"/>
        <v>1024.8995683912976</v>
      </c>
      <c r="W314" s="5">
        <f t="shared" si="106"/>
        <v>98285.9964789717</v>
      </c>
    </row>
    <row r="315" spans="7:23" ht="12">
      <c r="G315">
        <f t="shared" si="112"/>
        <v>287</v>
      </c>
      <c r="H315" s="5">
        <f t="shared" si="99"/>
        <v>2200.861300924116</v>
      </c>
      <c r="I315" s="5">
        <f t="shared" si="102"/>
        <v>972.94065397003</v>
      </c>
      <c r="J315" s="5">
        <f t="shared" si="111"/>
        <v>1227.9206469540864</v>
      </c>
      <c r="K315" s="5">
        <f t="shared" si="113"/>
        <v>121669.84617031286</v>
      </c>
      <c r="M315">
        <f t="shared" si="108"/>
        <v>287</v>
      </c>
      <c r="N315" s="5">
        <f t="shared" si="100"/>
        <v>1871.7145355222417</v>
      </c>
      <c r="O315" s="5">
        <f t="shared" si="103"/>
        <v>827.433861221321</v>
      </c>
      <c r="P315" s="5">
        <f t="shared" si="107"/>
        <v>1044.2806743009207</v>
      </c>
      <c r="Q315" s="5">
        <f t="shared" si="109"/>
        <v>103473.68074312908</v>
      </c>
      <c r="S315">
        <f t="shared" si="110"/>
        <v>287</v>
      </c>
      <c r="T315" s="4">
        <f t="shared" si="101"/>
        <v>1686.9722087070509</v>
      </c>
      <c r="U315" s="5">
        <f t="shared" si="104"/>
        <v>655.239976526478</v>
      </c>
      <c r="V315" s="5">
        <f t="shared" si="105"/>
        <v>1031.7322321805727</v>
      </c>
      <c r="W315" s="5">
        <f t="shared" si="106"/>
        <v>97254.26424679114</v>
      </c>
    </row>
    <row r="316" spans="7:23" ht="12">
      <c r="G316">
        <f t="shared" si="112"/>
        <v>288</v>
      </c>
      <c r="H316" s="5">
        <f t="shared" si="99"/>
        <v>2200.861300924116</v>
      </c>
      <c r="I316" s="5">
        <f t="shared" si="102"/>
        <v>963.2196155149769</v>
      </c>
      <c r="J316" s="5">
        <f t="shared" si="111"/>
        <v>1237.6416854091394</v>
      </c>
      <c r="K316" s="5">
        <f t="shared" si="113"/>
        <v>120432.20448490372</v>
      </c>
      <c r="M316">
        <f t="shared" si="108"/>
        <v>288</v>
      </c>
      <c r="N316" s="5">
        <f t="shared" si="100"/>
        <v>1871.7145355222417</v>
      </c>
      <c r="O316" s="5">
        <f t="shared" si="103"/>
        <v>819.1666392164387</v>
      </c>
      <c r="P316" s="5">
        <f t="shared" si="107"/>
        <v>1052.547896305803</v>
      </c>
      <c r="Q316" s="5">
        <f t="shared" si="109"/>
        <v>102421.13284682328</v>
      </c>
      <c r="S316">
        <f t="shared" si="110"/>
        <v>288</v>
      </c>
      <c r="T316" s="4">
        <f t="shared" si="101"/>
        <v>1686.9722087070509</v>
      </c>
      <c r="U316" s="5">
        <f t="shared" si="104"/>
        <v>648.3617616452742</v>
      </c>
      <c r="V316" s="5">
        <f t="shared" si="105"/>
        <v>1038.6104470617765</v>
      </c>
      <c r="W316" s="5">
        <f t="shared" si="106"/>
        <v>96215.65379972936</v>
      </c>
    </row>
    <row r="317" spans="7:23" ht="12">
      <c r="G317">
        <f t="shared" si="112"/>
        <v>289</v>
      </c>
      <c r="H317" s="5">
        <f t="shared" si="99"/>
        <v>2200.861300924116</v>
      </c>
      <c r="I317" s="5">
        <f t="shared" si="102"/>
        <v>953.4216188388212</v>
      </c>
      <c r="J317" s="5">
        <f t="shared" si="111"/>
        <v>1247.4396820852949</v>
      </c>
      <c r="K317" s="5">
        <f t="shared" si="113"/>
        <v>119184.76480281842</v>
      </c>
      <c r="M317">
        <f t="shared" si="108"/>
        <v>289</v>
      </c>
      <c r="N317" s="5">
        <f t="shared" si="100"/>
        <v>1871.7145355222417</v>
      </c>
      <c r="O317" s="5">
        <f t="shared" si="103"/>
        <v>810.8339683706845</v>
      </c>
      <c r="P317" s="5">
        <f t="shared" si="107"/>
        <v>1060.8805671515572</v>
      </c>
      <c r="Q317" s="5">
        <f t="shared" si="109"/>
        <v>101360.25227967172</v>
      </c>
      <c r="S317">
        <f t="shared" si="110"/>
        <v>289</v>
      </c>
      <c r="T317" s="4">
        <f t="shared" si="101"/>
        <v>1686.9722087070509</v>
      </c>
      <c r="U317" s="5">
        <f t="shared" si="104"/>
        <v>641.4376919981958</v>
      </c>
      <c r="V317" s="5">
        <f t="shared" si="105"/>
        <v>1045.534516708855</v>
      </c>
      <c r="W317" s="5">
        <f t="shared" si="106"/>
        <v>95170.11928302051</v>
      </c>
    </row>
    <row r="318" spans="7:23" ht="12">
      <c r="G318">
        <f t="shared" si="112"/>
        <v>290</v>
      </c>
      <c r="H318" s="5">
        <f t="shared" si="99"/>
        <v>2200.861300924116</v>
      </c>
      <c r="I318" s="5">
        <f t="shared" si="102"/>
        <v>943.5460546889793</v>
      </c>
      <c r="J318" s="5">
        <f t="shared" si="111"/>
        <v>1257.3152462351368</v>
      </c>
      <c r="K318" s="5">
        <f t="shared" si="113"/>
        <v>117927.44955658328</v>
      </c>
      <c r="M318">
        <f t="shared" si="108"/>
        <v>290</v>
      </c>
      <c r="N318" s="5">
        <f t="shared" si="100"/>
        <v>1871.7145355222417</v>
      </c>
      <c r="O318" s="5">
        <f t="shared" si="103"/>
        <v>802.4353305474013</v>
      </c>
      <c r="P318" s="5">
        <f t="shared" si="107"/>
        <v>1069.2792049748405</v>
      </c>
      <c r="Q318" s="5">
        <f t="shared" si="109"/>
        <v>100290.97307469689</v>
      </c>
      <c r="S318">
        <f t="shared" si="110"/>
        <v>290</v>
      </c>
      <c r="T318" s="4">
        <f t="shared" si="101"/>
        <v>1686.9722087070509</v>
      </c>
      <c r="U318" s="5">
        <f t="shared" si="104"/>
        <v>634.4674618868034</v>
      </c>
      <c r="V318" s="5">
        <f t="shared" si="105"/>
        <v>1052.5047468202474</v>
      </c>
      <c r="W318" s="5">
        <f t="shared" si="106"/>
        <v>94117.61453620026</v>
      </c>
    </row>
    <row r="319" spans="7:23" ht="12">
      <c r="G319">
        <f t="shared" si="112"/>
        <v>291</v>
      </c>
      <c r="H319" s="5">
        <f t="shared" si="99"/>
        <v>2200.861300924116</v>
      </c>
      <c r="I319" s="5">
        <f t="shared" si="102"/>
        <v>933.5923089896178</v>
      </c>
      <c r="J319" s="5">
        <f t="shared" si="111"/>
        <v>1267.2689919344984</v>
      </c>
      <c r="K319" s="5">
        <f t="shared" si="113"/>
        <v>116660.18056464878</v>
      </c>
      <c r="M319">
        <f t="shared" si="108"/>
        <v>291</v>
      </c>
      <c r="N319" s="5">
        <f t="shared" si="100"/>
        <v>1871.7145355222417</v>
      </c>
      <c r="O319" s="5">
        <f t="shared" si="103"/>
        <v>793.9702035080171</v>
      </c>
      <c r="P319" s="5">
        <f t="shared" si="107"/>
        <v>1077.7443320142247</v>
      </c>
      <c r="Q319" s="5">
        <f t="shared" si="109"/>
        <v>99213.22874268267</v>
      </c>
      <c r="S319">
        <f t="shared" si="110"/>
        <v>291</v>
      </c>
      <c r="T319" s="4">
        <f t="shared" si="101"/>
        <v>1686.9722087070509</v>
      </c>
      <c r="U319" s="5">
        <f t="shared" si="104"/>
        <v>627.4507635746684</v>
      </c>
      <c r="V319" s="5">
        <f t="shared" si="105"/>
        <v>1059.5214451323825</v>
      </c>
      <c r="W319" s="5">
        <f t="shared" si="106"/>
        <v>93058.09309106787</v>
      </c>
    </row>
    <row r="320" spans="7:23" ht="12">
      <c r="G320">
        <f t="shared" si="112"/>
        <v>292</v>
      </c>
      <c r="H320" s="5">
        <f t="shared" si="99"/>
        <v>2200.861300924116</v>
      </c>
      <c r="I320" s="5">
        <f t="shared" si="102"/>
        <v>923.5597628034697</v>
      </c>
      <c r="J320" s="5">
        <f t="shared" si="111"/>
        <v>1277.3015381206465</v>
      </c>
      <c r="K320" s="5">
        <f t="shared" si="113"/>
        <v>115382.87902652813</v>
      </c>
      <c r="M320">
        <f t="shared" si="108"/>
        <v>292</v>
      </c>
      <c r="N320" s="5">
        <f t="shared" si="100"/>
        <v>1871.7145355222417</v>
      </c>
      <c r="O320" s="5">
        <f t="shared" si="103"/>
        <v>785.4380608795713</v>
      </c>
      <c r="P320" s="5">
        <f t="shared" si="107"/>
        <v>1086.2764746426706</v>
      </c>
      <c r="Q320" s="5">
        <f t="shared" si="109"/>
        <v>98126.95226804</v>
      </c>
      <c r="S320">
        <f t="shared" si="110"/>
        <v>292</v>
      </c>
      <c r="T320" s="4">
        <f t="shared" si="101"/>
        <v>1686.9722087070509</v>
      </c>
      <c r="U320" s="5">
        <f t="shared" si="104"/>
        <v>620.3872872737858</v>
      </c>
      <c r="V320" s="5">
        <f t="shared" si="105"/>
        <v>1066.5849214332652</v>
      </c>
      <c r="W320" s="5">
        <f t="shared" si="106"/>
        <v>91991.5081696346</v>
      </c>
    </row>
    <row r="321" spans="7:23" ht="12">
      <c r="G321">
        <f t="shared" si="112"/>
        <v>293</v>
      </c>
      <c r="H321" s="5">
        <f t="shared" si="99"/>
        <v>2200.861300924116</v>
      </c>
      <c r="I321" s="5">
        <f t="shared" si="102"/>
        <v>913.4477922933478</v>
      </c>
      <c r="J321" s="5">
        <f t="shared" si="111"/>
        <v>1287.4135086307683</v>
      </c>
      <c r="K321" s="5">
        <f t="shared" si="113"/>
        <v>114095.46551789736</v>
      </c>
      <c r="M321">
        <f t="shared" si="108"/>
        <v>293</v>
      </c>
      <c r="N321" s="5">
        <f t="shared" si="100"/>
        <v>1871.7145355222417</v>
      </c>
      <c r="O321" s="5">
        <f t="shared" si="103"/>
        <v>776.8383721219834</v>
      </c>
      <c r="P321" s="5">
        <f t="shared" si="107"/>
        <v>1094.8761634002583</v>
      </c>
      <c r="Q321" s="5">
        <f t="shared" si="109"/>
        <v>97032.07610463974</v>
      </c>
      <c r="S321">
        <f t="shared" si="110"/>
        <v>293</v>
      </c>
      <c r="T321" s="4">
        <f t="shared" si="101"/>
        <v>1686.9722087070509</v>
      </c>
      <c r="U321" s="5">
        <f t="shared" si="104"/>
        <v>613.2767211308974</v>
      </c>
      <c r="V321" s="5">
        <f t="shared" si="105"/>
        <v>1073.6954875761535</v>
      </c>
      <c r="W321" s="5">
        <f t="shared" si="106"/>
        <v>90917.81268205844</v>
      </c>
    </row>
    <row r="322" spans="7:23" ht="12">
      <c r="G322">
        <f t="shared" si="112"/>
        <v>294</v>
      </c>
      <c r="H322" s="5">
        <f t="shared" si="99"/>
        <v>2200.861300924116</v>
      </c>
      <c r="I322" s="5">
        <f t="shared" si="102"/>
        <v>903.2557686833543</v>
      </c>
      <c r="J322" s="5">
        <f t="shared" si="111"/>
        <v>1297.605532240762</v>
      </c>
      <c r="K322" s="5">
        <f t="shared" si="113"/>
        <v>112797.8599856566</v>
      </c>
      <c r="M322">
        <f t="shared" si="108"/>
        <v>294</v>
      </c>
      <c r="N322" s="5">
        <f t="shared" si="100"/>
        <v>1871.7145355222417</v>
      </c>
      <c r="O322" s="5">
        <f t="shared" si="103"/>
        <v>768.1706024950648</v>
      </c>
      <c r="P322" s="5">
        <f t="shared" si="107"/>
        <v>1103.543933027177</v>
      </c>
      <c r="Q322" s="5">
        <f t="shared" si="109"/>
        <v>95928.53217161256</v>
      </c>
      <c r="S322">
        <f t="shared" si="110"/>
        <v>294</v>
      </c>
      <c r="T322" s="4">
        <f t="shared" si="101"/>
        <v>1686.9722087070509</v>
      </c>
      <c r="U322" s="5">
        <f t="shared" si="104"/>
        <v>606.1187512137229</v>
      </c>
      <c r="V322" s="5">
        <f t="shared" si="105"/>
        <v>1080.8534574933278</v>
      </c>
      <c r="W322" s="5">
        <f t="shared" si="106"/>
        <v>89836.95922456511</v>
      </c>
    </row>
    <row r="323" spans="7:23" ht="12">
      <c r="G323">
        <f t="shared" si="112"/>
        <v>295</v>
      </c>
      <c r="H323" s="5">
        <f t="shared" si="99"/>
        <v>2200.861300924116</v>
      </c>
      <c r="I323" s="5">
        <f t="shared" si="102"/>
        <v>892.9830582197816</v>
      </c>
      <c r="J323" s="5">
        <f t="shared" si="111"/>
        <v>1307.8782427043348</v>
      </c>
      <c r="K323" s="5">
        <f t="shared" si="113"/>
        <v>111489.98174295227</v>
      </c>
      <c r="M323">
        <f t="shared" si="108"/>
        <v>295</v>
      </c>
      <c r="N323" s="5">
        <f t="shared" si="100"/>
        <v>1871.7145355222417</v>
      </c>
      <c r="O323" s="5">
        <f t="shared" si="103"/>
        <v>759.4342130252662</v>
      </c>
      <c r="P323" s="5">
        <f t="shared" si="107"/>
        <v>1112.2803224969755</v>
      </c>
      <c r="Q323" s="5">
        <f t="shared" si="109"/>
        <v>94816.2518491156</v>
      </c>
      <c r="S323">
        <f t="shared" si="110"/>
        <v>295</v>
      </c>
      <c r="T323" s="4">
        <f t="shared" si="101"/>
        <v>1686.9722087070509</v>
      </c>
      <c r="U323" s="5">
        <f t="shared" si="104"/>
        <v>598.9130614971008</v>
      </c>
      <c r="V323" s="5">
        <f t="shared" si="105"/>
        <v>1088.05914720995</v>
      </c>
      <c r="W323" s="5">
        <f t="shared" si="106"/>
        <v>88748.90007735517</v>
      </c>
    </row>
    <row r="324" spans="7:23" ht="12">
      <c r="G324">
        <f t="shared" si="112"/>
        <v>296</v>
      </c>
      <c r="H324" s="5">
        <f t="shared" si="99"/>
        <v>2200.861300924116</v>
      </c>
      <c r="I324" s="5">
        <f t="shared" si="102"/>
        <v>882.6290221317055</v>
      </c>
      <c r="J324" s="5">
        <f t="shared" si="111"/>
        <v>1318.2322787924109</v>
      </c>
      <c r="K324" s="5">
        <f t="shared" si="113"/>
        <v>110171.74946415986</v>
      </c>
      <c r="M324">
        <f t="shared" si="108"/>
        <v>296</v>
      </c>
      <c r="N324" s="5">
        <f t="shared" si="100"/>
        <v>1871.7145355222417</v>
      </c>
      <c r="O324" s="5">
        <f t="shared" si="103"/>
        <v>750.6286604721653</v>
      </c>
      <c r="P324" s="5">
        <f t="shared" si="107"/>
        <v>1121.0858750500765</v>
      </c>
      <c r="Q324" s="5">
        <f t="shared" si="109"/>
        <v>93695.16597406552</v>
      </c>
      <c r="S324">
        <f t="shared" si="110"/>
        <v>296</v>
      </c>
      <c r="T324" s="4">
        <f t="shared" si="101"/>
        <v>1686.9722087070509</v>
      </c>
      <c r="U324" s="5">
        <f t="shared" si="104"/>
        <v>591.6593338490344</v>
      </c>
      <c r="V324" s="5">
        <f t="shared" si="105"/>
        <v>1095.3128748580166</v>
      </c>
      <c r="W324" s="5">
        <f t="shared" si="106"/>
        <v>87653.58720249715</v>
      </c>
    </row>
    <row r="325" spans="7:23" ht="12">
      <c r="G325">
        <f t="shared" si="112"/>
        <v>297</v>
      </c>
      <c r="H325" s="5">
        <f t="shared" si="99"/>
        <v>2200.861300924116</v>
      </c>
      <c r="I325" s="5">
        <f t="shared" si="102"/>
        <v>872.1930165912657</v>
      </c>
      <c r="J325" s="5">
        <f t="shared" si="111"/>
        <v>1328.6682843328504</v>
      </c>
      <c r="K325" s="5">
        <f t="shared" si="113"/>
        <v>108843.08117982702</v>
      </c>
      <c r="M325">
        <f t="shared" si="108"/>
        <v>297</v>
      </c>
      <c r="N325" s="5">
        <f t="shared" si="100"/>
        <v>1871.7145355222417</v>
      </c>
      <c r="O325" s="5">
        <f t="shared" si="103"/>
        <v>741.7533972946854</v>
      </c>
      <c r="P325" s="5">
        <f t="shared" si="107"/>
        <v>1129.9611382275561</v>
      </c>
      <c r="Q325" s="5">
        <f t="shared" si="109"/>
        <v>92565.20483583795</v>
      </c>
      <c r="S325">
        <f t="shared" si="110"/>
        <v>297</v>
      </c>
      <c r="T325" s="4">
        <f t="shared" si="101"/>
        <v>1686.9722087070509</v>
      </c>
      <c r="U325" s="5">
        <f t="shared" si="104"/>
        <v>584.3572480166476</v>
      </c>
      <c r="V325" s="5">
        <f t="shared" si="105"/>
        <v>1102.6149606904032</v>
      </c>
      <c r="W325" s="5">
        <f t="shared" si="106"/>
        <v>86550.97224180674</v>
      </c>
    </row>
    <row r="326" spans="7:23" ht="12">
      <c r="G326">
        <f t="shared" si="112"/>
        <v>298</v>
      </c>
      <c r="H326" s="5">
        <f t="shared" si="99"/>
        <v>2200.861300924116</v>
      </c>
      <c r="I326" s="5">
        <f t="shared" si="102"/>
        <v>861.6743926736307</v>
      </c>
      <c r="J326" s="5">
        <f t="shared" si="111"/>
        <v>1339.1869082504854</v>
      </c>
      <c r="K326" s="5">
        <f t="shared" si="113"/>
        <v>107503.89427157653</v>
      </c>
      <c r="M326">
        <f t="shared" si="108"/>
        <v>298</v>
      </c>
      <c r="N326" s="5">
        <f t="shared" si="100"/>
        <v>1871.7145355222417</v>
      </c>
      <c r="O326" s="5">
        <f t="shared" si="103"/>
        <v>732.8078716170506</v>
      </c>
      <c r="P326" s="5">
        <f t="shared" si="107"/>
        <v>1138.9066639051912</v>
      </c>
      <c r="Q326" s="5">
        <f t="shared" si="109"/>
        <v>91426.29817193277</v>
      </c>
      <c r="S326">
        <f t="shared" si="110"/>
        <v>298</v>
      </c>
      <c r="T326" s="4">
        <f t="shared" si="101"/>
        <v>1686.9722087070509</v>
      </c>
      <c r="U326" s="5">
        <f t="shared" si="104"/>
        <v>577.0064816120449</v>
      </c>
      <c r="V326" s="5">
        <f t="shared" si="105"/>
        <v>1109.965727095006</v>
      </c>
      <c r="W326" s="5">
        <f t="shared" si="106"/>
        <v>85441.00651471173</v>
      </c>
    </row>
    <row r="327" spans="7:23" ht="12">
      <c r="G327">
        <f t="shared" si="112"/>
        <v>299</v>
      </c>
      <c r="H327" s="5">
        <f t="shared" si="99"/>
        <v>2200.861300924116</v>
      </c>
      <c r="I327" s="5">
        <f t="shared" si="102"/>
        <v>851.0724963166476</v>
      </c>
      <c r="J327" s="5">
        <f t="shared" si="111"/>
        <v>1349.7888046074686</v>
      </c>
      <c r="K327" s="5">
        <f t="shared" si="113"/>
        <v>106154.10546696906</v>
      </c>
      <c r="M327">
        <f t="shared" si="108"/>
        <v>299</v>
      </c>
      <c r="N327" s="5">
        <f t="shared" si="100"/>
        <v>1871.7145355222417</v>
      </c>
      <c r="O327" s="5">
        <f t="shared" si="103"/>
        <v>723.7915271944679</v>
      </c>
      <c r="P327" s="5">
        <f t="shared" si="107"/>
        <v>1147.923008327774</v>
      </c>
      <c r="Q327" s="5">
        <f t="shared" si="109"/>
        <v>90278.37516360499</v>
      </c>
      <c r="S327">
        <f t="shared" si="110"/>
        <v>299</v>
      </c>
      <c r="T327" s="4">
        <f t="shared" si="101"/>
        <v>1686.9722087070509</v>
      </c>
      <c r="U327" s="5">
        <f t="shared" si="104"/>
        <v>569.6067100980782</v>
      </c>
      <c r="V327" s="5">
        <f t="shared" si="105"/>
        <v>1117.3654986089728</v>
      </c>
      <c r="W327" s="5">
        <f t="shared" si="106"/>
        <v>84323.64101610276</v>
      </c>
    </row>
    <row r="328" spans="7:23" ht="12">
      <c r="G328">
        <f t="shared" si="112"/>
        <v>300</v>
      </c>
      <c r="H328" s="5">
        <f t="shared" si="99"/>
        <v>2200.861300924116</v>
      </c>
      <c r="I328" s="5">
        <f t="shared" si="102"/>
        <v>840.3866682801719</v>
      </c>
      <c r="J328" s="5">
        <f t="shared" si="111"/>
        <v>1360.4746326439445</v>
      </c>
      <c r="K328" s="5">
        <f t="shared" si="113"/>
        <v>104793.63083432511</v>
      </c>
      <c r="M328">
        <f t="shared" si="108"/>
        <v>300</v>
      </c>
      <c r="N328" s="5">
        <f t="shared" si="100"/>
        <v>1871.7145355222417</v>
      </c>
      <c r="O328" s="5">
        <f t="shared" si="103"/>
        <v>714.7038033785396</v>
      </c>
      <c r="P328" s="5">
        <f t="shared" si="107"/>
        <v>1157.0107321437022</v>
      </c>
      <c r="Q328" s="5">
        <f t="shared" si="109"/>
        <v>89121.36443146129</v>
      </c>
      <c r="S328">
        <f t="shared" si="110"/>
        <v>300</v>
      </c>
      <c r="T328" s="4">
        <f t="shared" si="101"/>
        <v>1686.9722087070509</v>
      </c>
      <c r="U328" s="5">
        <f t="shared" si="104"/>
        <v>562.1576067740184</v>
      </c>
      <c r="V328" s="5">
        <f t="shared" si="105"/>
        <v>1124.8146019330325</v>
      </c>
      <c r="W328" s="5">
        <f t="shared" si="106"/>
        <v>83198.82641416973</v>
      </c>
    </row>
    <row r="329" spans="7:23" ht="12">
      <c r="G329">
        <f t="shared" si="112"/>
        <v>301</v>
      </c>
      <c r="H329" s="5">
        <f aca="true" t="shared" si="114" ref="H329:H388">-PMT(+IOResetRate3/12,LoanTermMonthsIO-IOMonths3rdreset,+LoanBalanceIOYear9,0,0)</f>
        <v>2200.861300924116</v>
      </c>
      <c r="I329" s="5">
        <f t="shared" si="102"/>
        <v>829.6162441050739</v>
      </c>
      <c r="J329" s="5">
        <f t="shared" si="111"/>
        <v>1371.2450568190425</v>
      </c>
      <c r="K329" s="5">
        <f t="shared" si="113"/>
        <v>103422.38577750608</v>
      </c>
      <c r="M329">
        <f t="shared" si="108"/>
        <v>301</v>
      </c>
      <c r="N329" s="5">
        <f aca="true" t="shared" si="115" ref="N329:N388">-PMT(ARMResetRate3/12,LoanTermMonthsARM-ARMMonths3rdreset,LoanBalanceARMYear9,0,0)</f>
        <v>1871.7145355222417</v>
      </c>
      <c r="O329" s="5">
        <f t="shared" si="103"/>
        <v>705.544135082402</v>
      </c>
      <c r="P329" s="5">
        <f t="shared" si="107"/>
        <v>1166.1704004398398</v>
      </c>
      <c r="Q329" s="5">
        <f t="shared" si="109"/>
        <v>87955.19403102146</v>
      </c>
      <c r="S329">
        <f t="shared" si="110"/>
        <v>301</v>
      </c>
      <c r="T329" s="4">
        <f aca="true" t="shared" si="116" ref="T329:T388">-PMT(BalloonResetRate1/12,+LoanTermMonthsBalloonReset-BalloonResetMonthsonlyreset,+LoanBalanceBalloonResetYear7,0,0)</f>
        <v>1686.9722087070509</v>
      </c>
      <c r="U329" s="5">
        <f t="shared" si="104"/>
        <v>554.6588427611315</v>
      </c>
      <c r="V329" s="5">
        <f t="shared" si="105"/>
        <v>1132.3133659459195</v>
      </c>
      <c r="W329" s="5">
        <f t="shared" si="106"/>
        <v>82066.51304822382</v>
      </c>
    </row>
    <row r="330" spans="7:23" ht="12">
      <c r="G330">
        <f t="shared" si="112"/>
        <v>302</v>
      </c>
      <c r="H330" s="5">
        <f t="shared" si="114"/>
        <v>2200.861300924116</v>
      </c>
      <c r="I330" s="5">
        <f aca="true" t="shared" si="117" ref="I330:I388">+K329*IOResetRate3/12</f>
        <v>818.7605540719233</v>
      </c>
      <c r="J330" s="5">
        <f t="shared" si="111"/>
        <v>1382.100746852193</v>
      </c>
      <c r="K330" s="5">
        <f t="shared" si="113"/>
        <v>102040.28503065387</v>
      </c>
      <c r="M330">
        <f t="shared" si="108"/>
        <v>302</v>
      </c>
      <c r="N330" s="5">
        <f t="shared" si="115"/>
        <v>1871.7145355222417</v>
      </c>
      <c r="O330" s="5">
        <f aca="true" t="shared" si="118" ref="O330:O388">+Q329*ARMResetRate3/12</f>
        <v>696.3119527455866</v>
      </c>
      <c r="P330" s="5">
        <f t="shared" si="107"/>
        <v>1175.402582776655</v>
      </c>
      <c r="Q330" s="5">
        <f t="shared" si="109"/>
        <v>86779.7914482448</v>
      </c>
      <c r="S330">
        <f t="shared" si="110"/>
        <v>302</v>
      </c>
      <c r="T330" s="4">
        <f t="shared" si="116"/>
        <v>1686.9722087070509</v>
      </c>
      <c r="U330" s="5">
        <f aca="true" t="shared" si="119" ref="U330:U388">+W329*BalloonResetRate1/12</f>
        <v>547.1100869881587</v>
      </c>
      <c r="V330" s="5">
        <f t="shared" si="105"/>
        <v>1139.862121718892</v>
      </c>
      <c r="W330" s="5">
        <f t="shared" si="106"/>
        <v>80926.65092650492</v>
      </c>
    </row>
    <row r="331" spans="7:23" ht="12">
      <c r="G331">
        <f t="shared" si="112"/>
        <v>303</v>
      </c>
      <c r="H331" s="5">
        <f t="shared" si="114"/>
        <v>2200.861300924116</v>
      </c>
      <c r="I331" s="5">
        <f t="shared" si="117"/>
        <v>807.8189231593433</v>
      </c>
      <c r="J331" s="5">
        <f t="shared" si="111"/>
        <v>1393.042377764773</v>
      </c>
      <c r="K331" s="5">
        <f t="shared" si="113"/>
        <v>100647.24265288911</v>
      </c>
      <c r="M331">
        <f t="shared" si="108"/>
        <v>303</v>
      </c>
      <c r="N331" s="5">
        <f t="shared" si="115"/>
        <v>1871.7145355222417</v>
      </c>
      <c r="O331" s="5">
        <f t="shared" si="118"/>
        <v>687.0066822986047</v>
      </c>
      <c r="P331" s="5">
        <f t="shared" si="107"/>
        <v>1184.707853223637</v>
      </c>
      <c r="Q331" s="5">
        <f t="shared" si="109"/>
        <v>85595.08359502116</v>
      </c>
      <c r="S331">
        <f t="shared" si="110"/>
        <v>303</v>
      </c>
      <c r="T331" s="4">
        <f t="shared" si="116"/>
        <v>1686.9722087070509</v>
      </c>
      <c r="U331" s="5">
        <f t="shared" si="119"/>
        <v>539.5110061766995</v>
      </c>
      <c r="V331" s="5">
        <f aca="true" t="shared" si="120" ref="V331:V388">+T331-U331</f>
        <v>1147.4612025303513</v>
      </c>
      <c r="W331" s="5">
        <f aca="true" t="shared" si="121" ref="W331:W388">+W330-V331</f>
        <v>79779.18972397457</v>
      </c>
    </row>
    <row r="332" spans="7:23" ht="12">
      <c r="G332">
        <f t="shared" si="112"/>
        <v>304</v>
      </c>
      <c r="H332" s="5">
        <f t="shared" si="114"/>
        <v>2200.861300924116</v>
      </c>
      <c r="I332" s="5">
        <f t="shared" si="117"/>
        <v>796.7906710020388</v>
      </c>
      <c r="J332" s="5">
        <f t="shared" si="111"/>
        <v>1404.0706299220774</v>
      </c>
      <c r="K332" s="5">
        <f t="shared" si="113"/>
        <v>99243.17202296703</v>
      </c>
      <c r="M332">
        <f t="shared" si="108"/>
        <v>304</v>
      </c>
      <c r="N332" s="5">
        <f t="shared" si="115"/>
        <v>1871.7145355222417</v>
      </c>
      <c r="O332" s="5">
        <f t="shared" si="118"/>
        <v>677.6277451272509</v>
      </c>
      <c r="P332" s="5">
        <f t="shared" si="107"/>
        <v>1194.0867903949907</v>
      </c>
      <c r="Q332" s="5">
        <f t="shared" si="109"/>
        <v>84400.99680462618</v>
      </c>
      <c r="S332">
        <f t="shared" si="110"/>
        <v>304</v>
      </c>
      <c r="T332" s="4">
        <f t="shared" si="116"/>
        <v>1686.9722087070509</v>
      </c>
      <c r="U332" s="5">
        <f t="shared" si="119"/>
        <v>531.8612648264972</v>
      </c>
      <c r="V332" s="5">
        <f t="shared" si="120"/>
        <v>1155.1109438805538</v>
      </c>
      <c r="W332" s="5">
        <f t="shared" si="121"/>
        <v>78624.07878009402</v>
      </c>
    </row>
    <row r="333" spans="7:23" ht="12">
      <c r="G333">
        <f t="shared" si="112"/>
        <v>305</v>
      </c>
      <c r="H333" s="5">
        <f t="shared" si="114"/>
        <v>2200.861300924116</v>
      </c>
      <c r="I333" s="5">
        <f t="shared" si="117"/>
        <v>785.6751118484891</v>
      </c>
      <c r="J333" s="5">
        <f t="shared" si="111"/>
        <v>1415.1861890756272</v>
      </c>
      <c r="K333" s="5">
        <f t="shared" si="113"/>
        <v>97827.9858338914</v>
      </c>
      <c r="M333">
        <f t="shared" si="108"/>
        <v>305</v>
      </c>
      <c r="N333" s="5">
        <f t="shared" si="115"/>
        <v>1871.7145355222417</v>
      </c>
      <c r="O333" s="5">
        <f t="shared" si="118"/>
        <v>668.174558036624</v>
      </c>
      <c r="P333" s="5">
        <f t="shared" si="107"/>
        <v>1203.5399774856178</v>
      </c>
      <c r="Q333" s="5">
        <f t="shared" si="109"/>
        <v>83197.45682714056</v>
      </c>
      <c r="S333">
        <f t="shared" si="110"/>
        <v>305</v>
      </c>
      <c r="T333" s="4">
        <f t="shared" si="116"/>
        <v>1686.9722087070509</v>
      </c>
      <c r="U333" s="5">
        <f t="shared" si="119"/>
        <v>524.1605252006268</v>
      </c>
      <c r="V333" s="5">
        <f t="shared" si="120"/>
        <v>1162.811683506424</v>
      </c>
      <c r="W333" s="5">
        <f t="shared" si="121"/>
        <v>77461.26709658759</v>
      </c>
    </row>
    <row r="334" spans="7:23" ht="12">
      <c r="G334">
        <f t="shared" si="112"/>
        <v>306</v>
      </c>
      <c r="H334" s="5">
        <f t="shared" si="114"/>
        <v>2200.861300924116</v>
      </c>
      <c r="I334" s="5">
        <f t="shared" si="117"/>
        <v>774.4715545183071</v>
      </c>
      <c r="J334" s="5">
        <f t="shared" si="111"/>
        <v>1426.389746405809</v>
      </c>
      <c r="K334" s="5">
        <f t="shared" si="113"/>
        <v>96401.5960874856</v>
      </c>
      <c r="M334">
        <f t="shared" si="108"/>
        <v>306</v>
      </c>
      <c r="N334" s="5">
        <f t="shared" si="115"/>
        <v>1871.7145355222417</v>
      </c>
      <c r="O334" s="5">
        <f t="shared" si="118"/>
        <v>658.6465332148629</v>
      </c>
      <c r="P334" s="5">
        <f t="shared" si="107"/>
        <v>1213.0680023073787</v>
      </c>
      <c r="Q334" s="5">
        <f t="shared" si="109"/>
        <v>81984.38882483318</v>
      </c>
      <c r="S334">
        <f t="shared" si="110"/>
        <v>306</v>
      </c>
      <c r="T334" s="4">
        <f t="shared" si="116"/>
        <v>1686.9722087070509</v>
      </c>
      <c r="U334" s="5">
        <f t="shared" si="119"/>
        <v>516.4084473105839</v>
      </c>
      <c r="V334" s="5">
        <f t="shared" si="120"/>
        <v>1170.5637613964668</v>
      </c>
      <c r="W334" s="5">
        <f t="shared" si="121"/>
        <v>76290.70333519112</v>
      </c>
    </row>
    <row r="335" spans="7:23" ht="12">
      <c r="G335">
        <f t="shared" si="112"/>
        <v>307</v>
      </c>
      <c r="H335" s="5">
        <f t="shared" si="114"/>
        <v>2200.861300924116</v>
      </c>
      <c r="I335" s="5">
        <f t="shared" si="117"/>
        <v>763.179302359261</v>
      </c>
      <c r="J335" s="5">
        <f t="shared" si="111"/>
        <v>1437.6819985648553</v>
      </c>
      <c r="K335" s="5">
        <f t="shared" si="113"/>
        <v>94963.91408892073</v>
      </c>
      <c r="M335">
        <f t="shared" si="108"/>
        <v>307</v>
      </c>
      <c r="N335" s="5">
        <f t="shared" si="115"/>
        <v>1871.7145355222417</v>
      </c>
      <c r="O335" s="5">
        <f t="shared" si="118"/>
        <v>649.0430781965961</v>
      </c>
      <c r="P335" s="5">
        <f t="shared" si="107"/>
        <v>1222.6714573256456</v>
      </c>
      <c r="Q335" s="5">
        <f t="shared" si="109"/>
        <v>80761.71736750753</v>
      </c>
      <c r="S335">
        <f t="shared" si="110"/>
        <v>307</v>
      </c>
      <c r="T335" s="4">
        <f t="shared" si="116"/>
        <v>1686.9722087070509</v>
      </c>
      <c r="U335" s="5">
        <f t="shared" si="119"/>
        <v>508.60468890127413</v>
      </c>
      <c r="V335" s="5">
        <f t="shared" si="120"/>
        <v>1178.3675198057767</v>
      </c>
      <c r="W335" s="5">
        <f t="shared" si="121"/>
        <v>75112.33581538535</v>
      </c>
    </row>
    <row r="336" spans="7:23" ht="12">
      <c r="G336">
        <f t="shared" si="112"/>
        <v>308</v>
      </c>
      <c r="H336" s="5">
        <f t="shared" si="114"/>
        <v>2200.861300924116</v>
      </c>
      <c r="I336" s="5">
        <f t="shared" si="117"/>
        <v>751.797653203956</v>
      </c>
      <c r="J336" s="5">
        <f t="shared" si="111"/>
        <v>1449.0636477201601</v>
      </c>
      <c r="K336" s="5">
        <f t="shared" si="113"/>
        <v>93514.85044120057</v>
      </c>
      <c r="M336">
        <f t="shared" si="108"/>
        <v>308</v>
      </c>
      <c r="N336" s="5">
        <f t="shared" si="115"/>
        <v>1871.7145355222417</v>
      </c>
      <c r="O336" s="5">
        <f t="shared" si="118"/>
        <v>639.3635958261015</v>
      </c>
      <c r="P336" s="5">
        <f t="shared" si="107"/>
        <v>1232.3509396961404</v>
      </c>
      <c r="Q336" s="5">
        <f t="shared" si="109"/>
        <v>79529.36642781139</v>
      </c>
      <c r="S336">
        <f t="shared" si="110"/>
        <v>308</v>
      </c>
      <c r="T336" s="4">
        <f t="shared" si="116"/>
        <v>1686.9722087070509</v>
      </c>
      <c r="U336" s="5">
        <f t="shared" si="119"/>
        <v>500.7489054359023</v>
      </c>
      <c r="V336" s="5">
        <f t="shared" si="120"/>
        <v>1186.2233032711486</v>
      </c>
      <c r="W336" s="5">
        <f t="shared" si="121"/>
        <v>73926.1125121142</v>
      </c>
    </row>
    <row r="337" spans="7:23" ht="12">
      <c r="G337">
        <f t="shared" si="112"/>
        <v>309</v>
      </c>
      <c r="H337" s="5">
        <f t="shared" si="114"/>
        <v>2200.861300924116</v>
      </c>
      <c r="I337" s="5">
        <f t="shared" si="117"/>
        <v>740.3258993261712</v>
      </c>
      <c r="J337" s="5">
        <f t="shared" si="111"/>
        <v>1460.535401597945</v>
      </c>
      <c r="K337" s="5">
        <f t="shared" si="113"/>
        <v>92054.31503960263</v>
      </c>
      <c r="M337">
        <f t="shared" si="108"/>
        <v>309</v>
      </c>
      <c r="N337" s="5">
        <f t="shared" si="115"/>
        <v>1871.7145355222417</v>
      </c>
      <c r="O337" s="5">
        <f t="shared" si="118"/>
        <v>629.6074842201735</v>
      </c>
      <c r="P337" s="5">
        <f t="shared" si="107"/>
        <v>1242.1070513020682</v>
      </c>
      <c r="Q337" s="5">
        <f t="shared" si="109"/>
        <v>78287.25937650932</v>
      </c>
      <c r="S337">
        <f t="shared" si="110"/>
        <v>309</v>
      </c>
      <c r="T337" s="4">
        <f t="shared" si="116"/>
        <v>1686.9722087070509</v>
      </c>
      <c r="U337" s="5">
        <f t="shared" si="119"/>
        <v>492.8407500807613</v>
      </c>
      <c r="V337" s="5">
        <f t="shared" si="120"/>
        <v>1194.1314586262895</v>
      </c>
      <c r="W337" s="5">
        <f t="shared" si="121"/>
        <v>72731.9810534879</v>
      </c>
    </row>
    <row r="338" spans="7:23" ht="12">
      <c r="G338">
        <f t="shared" si="112"/>
        <v>310</v>
      </c>
      <c r="H338" s="5">
        <f t="shared" si="114"/>
        <v>2200.861300924116</v>
      </c>
      <c r="I338" s="5">
        <f t="shared" si="117"/>
        <v>728.7633273968544</v>
      </c>
      <c r="J338" s="5">
        <f t="shared" si="111"/>
        <v>1472.0979735272617</v>
      </c>
      <c r="K338" s="5">
        <f t="shared" si="113"/>
        <v>90582.21706607538</v>
      </c>
      <c r="M338">
        <f t="shared" si="108"/>
        <v>310</v>
      </c>
      <c r="N338" s="5">
        <f t="shared" si="115"/>
        <v>1871.7145355222417</v>
      </c>
      <c r="O338" s="5">
        <f t="shared" si="118"/>
        <v>619.7741367306988</v>
      </c>
      <c r="P338" s="5">
        <f t="shared" si="107"/>
        <v>1251.940398791543</v>
      </c>
      <c r="Q338" s="5">
        <f t="shared" si="109"/>
        <v>77035.31897771778</v>
      </c>
      <c r="S338">
        <f t="shared" si="110"/>
        <v>310</v>
      </c>
      <c r="T338" s="4">
        <f t="shared" si="116"/>
        <v>1686.9722087070509</v>
      </c>
      <c r="U338" s="5">
        <f t="shared" si="119"/>
        <v>484.8798736899194</v>
      </c>
      <c r="V338" s="5">
        <f t="shared" si="120"/>
        <v>1202.0923350171315</v>
      </c>
      <c r="W338" s="5">
        <f t="shared" si="121"/>
        <v>71529.88871847077</v>
      </c>
    </row>
    <row r="339" spans="7:23" ht="12">
      <c r="G339">
        <f t="shared" si="112"/>
        <v>311</v>
      </c>
      <c r="H339" s="5">
        <f t="shared" si="114"/>
        <v>2200.861300924116</v>
      </c>
      <c r="I339" s="5">
        <f t="shared" si="117"/>
        <v>717.1092184397635</v>
      </c>
      <c r="J339" s="5">
        <f t="shared" si="111"/>
        <v>1483.7520824843527</v>
      </c>
      <c r="K339" s="5">
        <f t="shared" si="113"/>
        <v>89098.46498359102</v>
      </c>
      <c r="M339">
        <f t="shared" si="108"/>
        <v>311</v>
      </c>
      <c r="N339" s="5">
        <f t="shared" si="115"/>
        <v>1871.7145355222417</v>
      </c>
      <c r="O339" s="5">
        <f t="shared" si="118"/>
        <v>609.8629419069325</v>
      </c>
      <c r="P339" s="5">
        <f t="shared" si="107"/>
        <v>1261.8515936153092</v>
      </c>
      <c r="Q339" s="5">
        <f t="shared" si="109"/>
        <v>75773.46738410246</v>
      </c>
      <c r="S339">
        <f t="shared" si="110"/>
        <v>311</v>
      </c>
      <c r="T339" s="4">
        <f t="shared" si="116"/>
        <v>1686.9722087070509</v>
      </c>
      <c r="U339" s="5">
        <f t="shared" si="119"/>
        <v>476.86592478980515</v>
      </c>
      <c r="V339" s="5">
        <f t="shared" si="120"/>
        <v>1210.1062839172457</v>
      </c>
      <c r="W339" s="5">
        <f t="shared" si="121"/>
        <v>70319.78243455352</v>
      </c>
    </row>
    <row r="340" spans="7:23" ht="12">
      <c r="G340">
        <f t="shared" si="112"/>
        <v>312</v>
      </c>
      <c r="H340" s="5">
        <f t="shared" si="114"/>
        <v>2200.861300924116</v>
      </c>
      <c r="I340" s="5">
        <f t="shared" si="117"/>
        <v>705.3628477867624</v>
      </c>
      <c r="J340" s="5">
        <f t="shared" si="111"/>
        <v>1495.4984531373539</v>
      </c>
      <c r="K340" s="5">
        <f t="shared" si="113"/>
        <v>87602.96653045368</v>
      </c>
      <c r="M340">
        <f t="shared" si="108"/>
        <v>312</v>
      </c>
      <c r="N340" s="5">
        <f t="shared" si="115"/>
        <v>1871.7145355222417</v>
      </c>
      <c r="O340" s="5">
        <f t="shared" si="118"/>
        <v>599.8732834574779</v>
      </c>
      <c r="P340" s="5">
        <f t="shared" si="107"/>
        <v>1271.841252064764</v>
      </c>
      <c r="Q340" s="5">
        <f t="shared" si="109"/>
        <v>74501.6261320377</v>
      </c>
      <c r="S340">
        <f t="shared" si="110"/>
        <v>312</v>
      </c>
      <c r="T340" s="4">
        <f t="shared" si="116"/>
        <v>1686.9722087070509</v>
      </c>
      <c r="U340" s="5">
        <f t="shared" si="119"/>
        <v>468.79854956369013</v>
      </c>
      <c r="V340" s="5">
        <f t="shared" si="120"/>
        <v>1218.1736591433607</v>
      </c>
      <c r="W340" s="5">
        <f t="shared" si="121"/>
        <v>69101.60877541016</v>
      </c>
    </row>
    <row r="341" spans="7:23" ht="12">
      <c r="G341">
        <f t="shared" si="112"/>
        <v>313</v>
      </c>
      <c r="H341" s="5">
        <f t="shared" si="114"/>
        <v>2200.861300924116</v>
      </c>
      <c r="I341" s="5">
        <f t="shared" si="117"/>
        <v>693.5234850327583</v>
      </c>
      <c r="J341" s="5">
        <f t="shared" si="111"/>
        <v>1507.3378158913579</v>
      </c>
      <c r="K341" s="5">
        <f t="shared" si="113"/>
        <v>86095.62871456232</v>
      </c>
      <c r="M341">
        <f t="shared" si="108"/>
        <v>313</v>
      </c>
      <c r="N341" s="5">
        <f t="shared" si="115"/>
        <v>1871.7145355222417</v>
      </c>
      <c r="O341" s="5">
        <f t="shared" si="118"/>
        <v>589.8045402119652</v>
      </c>
      <c r="P341" s="5">
        <f t="shared" si="107"/>
        <v>1281.9099953102764</v>
      </c>
      <c r="Q341" s="5">
        <f t="shared" si="109"/>
        <v>73219.71613672742</v>
      </c>
      <c r="S341">
        <f t="shared" si="110"/>
        <v>313</v>
      </c>
      <c r="T341" s="4">
        <f t="shared" si="116"/>
        <v>1686.9722087070509</v>
      </c>
      <c r="U341" s="5">
        <f t="shared" si="119"/>
        <v>460.6773918360677</v>
      </c>
      <c r="V341" s="5">
        <f t="shared" si="120"/>
        <v>1226.2948168709831</v>
      </c>
      <c r="W341" s="5">
        <f t="shared" si="121"/>
        <v>67875.31395853918</v>
      </c>
    </row>
    <row r="342" spans="7:23" ht="12">
      <c r="G342">
        <f t="shared" si="112"/>
        <v>314</v>
      </c>
      <c r="H342" s="5">
        <f t="shared" si="114"/>
        <v>2200.861300924116</v>
      </c>
      <c r="I342" s="5">
        <f t="shared" si="117"/>
        <v>681.5903939902852</v>
      </c>
      <c r="J342" s="5">
        <f t="shared" si="111"/>
        <v>1519.2709069338312</v>
      </c>
      <c r="K342" s="5">
        <f t="shared" si="113"/>
        <v>84576.35780762849</v>
      </c>
      <c r="M342">
        <f t="shared" si="108"/>
        <v>314</v>
      </c>
      <c r="N342" s="5">
        <f t="shared" si="115"/>
        <v>1871.7145355222417</v>
      </c>
      <c r="O342" s="5">
        <f t="shared" si="118"/>
        <v>579.6560860824255</v>
      </c>
      <c r="P342" s="5">
        <f t="shared" si="107"/>
        <v>1292.0584494398163</v>
      </c>
      <c r="Q342" s="5">
        <f t="shared" si="109"/>
        <v>71927.6576872876</v>
      </c>
      <c r="S342">
        <f t="shared" si="110"/>
        <v>314</v>
      </c>
      <c r="T342" s="4">
        <f t="shared" si="116"/>
        <v>1686.9722087070509</v>
      </c>
      <c r="U342" s="5">
        <f t="shared" si="119"/>
        <v>452.50209305692783</v>
      </c>
      <c r="V342" s="5">
        <f t="shared" si="120"/>
        <v>1234.470115650123</v>
      </c>
      <c r="W342" s="5">
        <f t="shared" si="121"/>
        <v>66640.84384288905</v>
      </c>
    </row>
    <row r="343" spans="7:23" ht="12">
      <c r="G343">
        <f t="shared" si="112"/>
        <v>315</v>
      </c>
      <c r="H343" s="5">
        <f t="shared" si="114"/>
        <v>2200.861300924116</v>
      </c>
      <c r="I343" s="5">
        <f t="shared" si="117"/>
        <v>669.5628326437256</v>
      </c>
      <c r="J343" s="5">
        <f t="shared" si="111"/>
        <v>1531.2984682803906</v>
      </c>
      <c r="K343" s="5">
        <f t="shared" si="113"/>
        <v>83045.0593393481</v>
      </c>
      <c r="M343">
        <f t="shared" si="108"/>
        <v>315</v>
      </c>
      <c r="N343" s="5">
        <f t="shared" si="115"/>
        <v>1871.7145355222417</v>
      </c>
      <c r="O343" s="5">
        <f t="shared" si="118"/>
        <v>569.4272900243603</v>
      </c>
      <c r="P343" s="5">
        <f t="shared" si="107"/>
        <v>1302.2872454978815</v>
      </c>
      <c r="Q343" s="5">
        <f t="shared" si="109"/>
        <v>70625.37044178972</v>
      </c>
      <c r="S343">
        <f t="shared" si="110"/>
        <v>315</v>
      </c>
      <c r="T343" s="4">
        <f t="shared" si="116"/>
        <v>1686.9722087070509</v>
      </c>
      <c r="U343" s="5">
        <f t="shared" si="119"/>
        <v>444.27229228592705</v>
      </c>
      <c r="V343" s="5">
        <f t="shared" si="120"/>
        <v>1242.6999164211238</v>
      </c>
      <c r="W343" s="5">
        <f t="shared" si="121"/>
        <v>65398.14392646793</v>
      </c>
    </row>
    <row r="344" spans="7:23" ht="12">
      <c r="G344">
        <f t="shared" si="112"/>
        <v>316</v>
      </c>
      <c r="H344" s="5">
        <f t="shared" si="114"/>
        <v>2200.861300924116</v>
      </c>
      <c r="I344" s="5">
        <f t="shared" si="117"/>
        <v>657.4400531031725</v>
      </c>
      <c r="J344" s="5">
        <f t="shared" si="111"/>
        <v>1543.4212478209438</v>
      </c>
      <c r="K344" s="5">
        <f t="shared" si="113"/>
        <v>81501.63809152716</v>
      </c>
      <c r="M344">
        <f t="shared" si="108"/>
        <v>316</v>
      </c>
      <c r="N344" s="5">
        <f t="shared" si="115"/>
        <v>1871.7145355222417</v>
      </c>
      <c r="O344" s="5">
        <f t="shared" si="118"/>
        <v>559.1175159975021</v>
      </c>
      <c r="P344" s="5">
        <f t="shared" si="107"/>
        <v>1312.5970195247396</v>
      </c>
      <c r="Q344" s="5">
        <f t="shared" si="109"/>
        <v>69312.77342226499</v>
      </c>
      <c r="S344">
        <f t="shared" si="110"/>
        <v>316</v>
      </c>
      <c r="T344" s="4">
        <f t="shared" si="116"/>
        <v>1686.9722087070509</v>
      </c>
      <c r="U344" s="5">
        <f t="shared" si="119"/>
        <v>435.9876261764529</v>
      </c>
      <c r="V344" s="5">
        <f t="shared" si="120"/>
        <v>1250.984582530598</v>
      </c>
      <c r="W344" s="5">
        <f t="shared" si="121"/>
        <v>64147.15934393733</v>
      </c>
    </row>
    <row r="345" spans="7:23" ht="12">
      <c r="G345">
        <f t="shared" si="112"/>
        <v>317</v>
      </c>
      <c r="H345" s="5">
        <f t="shared" si="114"/>
        <v>2200.861300924116</v>
      </c>
      <c r="I345" s="5">
        <f t="shared" si="117"/>
        <v>645.2213015579234</v>
      </c>
      <c r="J345" s="5">
        <f t="shared" si="111"/>
        <v>1555.6399993661928</v>
      </c>
      <c r="K345" s="5">
        <f t="shared" si="113"/>
        <v>79945.99809216097</v>
      </c>
      <c r="M345">
        <f t="shared" si="108"/>
        <v>317</v>
      </c>
      <c r="N345" s="5">
        <f t="shared" si="115"/>
        <v>1871.7145355222417</v>
      </c>
      <c r="O345" s="5">
        <f t="shared" si="118"/>
        <v>548.7261229262646</v>
      </c>
      <c r="P345" s="5">
        <f t="shared" si="107"/>
        <v>1322.988412595977</v>
      </c>
      <c r="Q345" s="5">
        <f t="shared" si="109"/>
        <v>67989.78500966901</v>
      </c>
      <c r="S345">
        <f t="shared" si="110"/>
        <v>317</v>
      </c>
      <c r="T345" s="4">
        <f t="shared" si="116"/>
        <v>1686.9722087070509</v>
      </c>
      <c r="U345" s="5">
        <f t="shared" si="119"/>
        <v>427.64772895958225</v>
      </c>
      <c r="V345" s="5">
        <f t="shared" si="120"/>
        <v>1259.3244797474686</v>
      </c>
      <c r="W345" s="5">
        <f t="shared" si="121"/>
        <v>62887.83486418986</v>
      </c>
    </row>
    <row r="346" spans="7:23" ht="12">
      <c r="G346">
        <f t="shared" si="112"/>
        <v>318</v>
      </c>
      <c r="H346" s="5">
        <f t="shared" si="114"/>
        <v>2200.861300924116</v>
      </c>
      <c r="I346" s="5">
        <f t="shared" si="117"/>
        <v>632.9058182296077</v>
      </c>
      <c r="J346" s="5">
        <f t="shared" si="111"/>
        <v>1567.9554826945086</v>
      </c>
      <c r="K346" s="5">
        <f t="shared" si="113"/>
        <v>78378.04260946646</v>
      </c>
      <c r="M346">
        <f t="shared" si="108"/>
        <v>318</v>
      </c>
      <c r="N346" s="5">
        <f t="shared" si="115"/>
        <v>1871.7145355222417</v>
      </c>
      <c r="O346" s="5">
        <f t="shared" si="118"/>
        <v>538.2524646598797</v>
      </c>
      <c r="P346" s="5">
        <f t="shared" si="107"/>
        <v>1333.462070862362</v>
      </c>
      <c r="Q346" s="5">
        <f t="shared" si="109"/>
        <v>66656.32293880665</v>
      </c>
      <c r="S346">
        <f t="shared" si="110"/>
        <v>318</v>
      </c>
      <c r="T346" s="4">
        <f t="shared" si="116"/>
        <v>1686.9722087070509</v>
      </c>
      <c r="U346" s="5">
        <f t="shared" si="119"/>
        <v>419.2522324279325</v>
      </c>
      <c r="V346" s="5">
        <f t="shared" si="120"/>
        <v>1267.7199762791183</v>
      </c>
      <c r="W346" s="5">
        <f t="shared" si="121"/>
        <v>61620.11488791074</v>
      </c>
    </row>
    <row r="347" spans="7:23" ht="12">
      <c r="G347">
        <f t="shared" si="112"/>
        <v>319</v>
      </c>
      <c r="H347" s="5">
        <f t="shared" si="114"/>
        <v>2200.861300924116</v>
      </c>
      <c r="I347" s="5">
        <f t="shared" si="117"/>
        <v>620.4928373249429</v>
      </c>
      <c r="J347" s="5">
        <f t="shared" si="111"/>
        <v>1580.3684635991733</v>
      </c>
      <c r="K347" s="5">
        <f t="shared" si="113"/>
        <v>76797.67414586729</v>
      </c>
      <c r="M347">
        <f t="shared" si="108"/>
        <v>319</v>
      </c>
      <c r="N347" s="5">
        <f t="shared" si="115"/>
        <v>1871.7145355222417</v>
      </c>
      <c r="O347" s="5">
        <f t="shared" si="118"/>
        <v>527.6958899322194</v>
      </c>
      <c r="P347" s="5">
        <f t="shared" si="107"/>
        <v>1344.0186455900223</v>
      </c>
      <c r="Q347" s="5">
        <f t="shared" si="109"/>
        <v>65312.30429321663</v>
      </c>
      <c r="S347">
        <f t="shared" si="110"/>
        <v>319</v>
      </c>
      <c r="T347" s="4">
        <f t="shared" si="116"/>
        <v>1686.9722087070509</v>
      </c>
      <c r="U347" s="5">
        <f t="shared" si="119"/>
        <v>410.80076591940497</v>
      </c>
      <c r="V347" s="5">
        <f t="shared" si="120"/>
        <v>1276.171442787646</v>
      </c>
      <c r="W347" s="5">
        <f t="shared" si="121"/>
        <v>60343.9434451231</v>
      </c>
    </row>
    <row r="348" spans="7:23" ht="12">
      <c r="G348">
        <f t="shared" si="112"/>
        <v>320</v>
      </c>
      <c r="H348" s="5">
        <f t="shared" si="114"/>
        <v>2200.861300924116</v>
      </c>
      <c r="I348" s="5">
        <f t="shared" si="117"/>
        <v>607.9815869881162</v>
      </c>
      <c r="J348" s="5">
        <f t="shared" si="111"/>
        <v>1592.879713936</v>
      </c>
      <c r="K348" s="5">
        <f t="shared" si="113"/>
        <v>75204.7944319313</v>
      </c>
      <c r="M348">
        <f t="shared" si="108"/>
        <v>320</v>
      </c>
      <c r="N348" s="5">
        <f t="shared" si="115"/>
        <v>1871.7145355222417</v>
      </c>
      <c r="O348" s="5">
        <f t="shared" si="118"/>
        <v>517.0557423212985</v>
      </c>
      <c r="P348" s="5">
        <f t="shared" si="107"/>
        <v>1354.6587932009434</v>
      </c>
      <c r="Q348" s="5">
        <f t="shared" si="109"/>
        <v>63957.645500015686</v>
      </c>
      <c r="S348">
        <f t="shared" si="110"/>
        <v>320</v>
      </c>
      <c r="T348" s="4">
        <f t="shared" si="116"/>
        <v>1686.9722087070509</v>
      </c>
      <c r="U348" s="5">
        <f t="shared" si="119"/>
        <v>402.29295630082066</v>
      </c>
      <c r="V348" s="5">
        <f t="shared" si="120"/>
        <v>1284.6792524062303</v>
      </c>
      <c r="W348" s="5">
        <f t="shared" si="121"/>
        <v>59059.264192716866</v>
      </c>
    </row>
    <row r="349" spans="7:23" ht="12">
      <c r="G349">
        <f t="shared" si="112"/>
        <v>321</v>
      </c>
      <c r="H349" s="5">
        <f t="shared" si="114"/>
        <v>2200.861300924116</v>
      </c>
      <c r="I349" s="5">
        <f t="shared" si="117"/>
        <v>595.3712892527896</v>
      </c>
      <c r="J349" s="5">
        <f t="shared" si="111"/>
        <v>1605.4900116713266</v>
      </c>
      <c r="K349" s="5">
        <f t="shared" si="113"/>
        <v>73599.30442025997</v>
      </c>
      <c r="M349">
        <f t="shared" si="108"/>
        <v>321</v>
      </c>
      <c r="N349" s="5">
        <f t="shared" si="115"/>
        <v>1871.7145355222417</v>
      </c>
      <c r="O349" s="5">
        <f t="shared" si="118"/>
        <v>506.3313602084576</v>
      </c>
      <c r="P349" s="5">
        <f t="shared" si="107"/>
        <v>1365.383175313784</v>
      </c>
      <c r="Q349" s="5">
        <f t="shared" si="109"/>
        <v>62592.2623247019</v>
      </c>
      <c r="S349">
        <f t="shared" si="110"/>
        <v>321</v>
      </c>
      <c r="T349" s="4">
        <f t="shared" si="116"/>
        <v>1686.9722087070509</v>
      </c>
      <c r="U349" s="5">
        <f t="shared" si="119"/>
        <v>393.7284279514458</v>
      </c>
      <c r="V349" s="5">
        <f t="shared" si="120"/>
        <v>1293.243780755605</v>
      </c>
      <c r="W349" s="5">
        <f t="shared" si="121"/>
        <v>57766.02041196126</v>
      </c>
    </row>
    <row r="350" spans="7:23" ht="12">
      <c r="G350">
        <f t="shared" si="112"/>
        <v>322</v>
      </c>
      <c r="H350" s="5">
        <f t="shared" si="114"/>
        <v>2200.861300924116</v>
      </c>
      <c r="I350" s="5">
        <f t="shared" si="117"/>
        <v>582.6611599937248</v>
      </c>
      <c r="J350" s="5">
        <f t="shared" si="111"/>
        <v>1618.2001409303914</v>
      </c>
      <c r="K350" s="5">
        <f t="shared" si="113"/>
        <v>71981.10427932958</v>
      </c>
      <c r="M350">
        <f t="shared" si="108"/>
        <v>322</v>
      </c>
      <c r="N350" s="5">
        <f t="shared" si="115"/>
        <v>1871.7145355222417</v>
      </c>
      <c r="O350" s="5">
        <f t="shared" si="118"/>
        <v>495.5220767372235</v>
      </c>
      <c r="P350" s="5">
        <f aca="true" t="shared" si="122" ref="P350:P388">+N350-O350</f>
        <v>1376.1924587850183</v>
      </c>
      <c r="Q350" s="5">
        <f t="shared" si="109"/>
        <v>61216.069865916885</v>
      </c>
      <c r="S350">
        <f t="shared" si="110"/>
        <v>322</v>
      </c>
      <c r="T350" s="4">
        <f t="shared" si="116"/>
        <v>1686.9722087070509</v>
      </c>
      <c r="U350" s="5">
        <f t="shared" si="119"/>
        <v>385.10680274640845</v>
      </c>
      <c r="V350" s="5">
        <f t="shared" si="120"/>
        <v>1301.8654059606424</v>
      </c>
      <c r="W350" s="5">
        <f t="shared" si="121"/>
        <v>56464.15500600062</v>
      </c>
    </row>
    <row r="351" spans="7:23" ht="12">
      <c r="G351">
        <f t="shared" si="112"/>
        <v>323</v>
      </c>
      <c r="H351" s="5">
        <f t="shared" si="114"/>
        <v>2200.861300924116</v>
      </c>
      <c r="I351" s="5">
        <f t="shared" si="117"/>
        <v>569.8504088780259</v>
      </c>
      <c r="J351" s="5">
        <f t="shared" si="111"/>
        <v>1631.0108920460902</v>
      </c>
      <c r="K351" s="5">
        <f t="shared" si="113"/>
        <v>70350.09338728349</v>
      </c>
      <c r="M351">
        <f t="shared" si="108"/>
        <v>323</v>
      </c>
      <c r="N351" s="5">
        <f t="shared" si="115"/>
        <v>1871.7145355222417</v>
      </c>
      <c r="O351" s="5">
        <f t="shared" si="118"/>
        <v>484.62721977184214</v>
      </c>
      <c r="P351" s="5">
        <f t="shared" si="122"/>
        <v>1387.0873157503995</v>
      </c>
      <c r="Q351" s="5">
        <f t="shared" si="109"/>
        <v>59828.98255016648</v>
      </c>
      <c r="S351">
        <f t="shared" si="110"/>
        <v>323</v>
      </c>
      <c r="T351" s="4">
        <f t="shared" si="116"/>
        <v>1686.9722087070509</v>
      </c>
      <c r="U351" s="5">
        <f t="shared" si="119"/>
        <v>376.42770004000414</v>
      </c>
      <c r="V351" s="5">
        <f t="shared" si="120"/>
        <v>1310.5445086670468</v>
      </c>
      <c r="W351" s="5">
        <f t="shared" si="121"/>
        <v>55153.610497333575</v>
      </c>
    </row>
    <row r="352" spans="7:23" ht="12">
      <c r="G352">
        <f t="shared" si="112"/>
        <v>324</v>
      </c>
      <c r="H352" s="5">
        <f t="shared" si="114"/>
        <v>2200.861300924116</v>
      </c>
      <c r="I352" s="5">
        <f t="shared" si="117"/>
        <v>556.9382393159943</v>
      </c>
      <c r="J352" s="5">
        <f t="shared" si="111"/>
        <v>1643.9230616081218</v>
      </c>
      <c r="K352" s="5">
        <f t="shared" si="113"/>
        <v>68706.17032567537</v>
      </c>
      <c r="M352">
        <f t="shared" si="108"/>
        <v>324</v>
      </c>
      <c r="N352" s="5">
        <f t="shared" si="115"/>
        <v>1871.7145355222417</v>
      </c>
      <c r="O352" s="5">
        <f t="shared" si="118"/>
        <v>473.6461118554848</v>
      </c>
      <c r="P352" s="5">
        <f t="shared" si="122"/>
        <v>1398.0684236667569</v>
      </c>
      <c r="Q352" s="5">
        <f t="shared" si="109"/>
        <v>58430.91412649972</v>
      </c>
      <c r="S352">
        <f t="shared" si="110"/>
        <v>324</v>
      </c>
      <c r="T352" s="4">
        <f t="shared" si="116"/>
        <v>1686.9722087070509</v>
      </c>
      <c r="U352" s="5">
        <f t="shared" si="119"/>
        <v>367.69073664889055</v>
      </c>
      <c r="V352" s="5">
        <f t="shared" si="120"/>
        <v>1319.2814720581603</v>
      </c>
      <c r="W352" s="5">
        <f t="shared" si="121"/>
        <v>53834.329025275416</v>
      </c>
    </row>
    <row r="353" spans="7:23" ht="12">
      <c r="G353">
        <f t="shared" si="112"/>
        <v>325</v>
      </c>
      <c r="H353" s="5">
        <f t="shared" si="114"/>
        <v>2200.861300924116</v>
      </c>
      <c r="I353" s="5">
        <f t="shared" si="117"/>
        <v>543.9238484115967</v>
      </c>
      <c r="J353" s="5">
        <f t="shared" si="111"/>
        <v>1656.9374525125195</v>
      </c>
      <c r="K353" s="5">
        <f t="shared" si="113"/>
        <v>67049.23287316285</v>
      </c>
      <c r="M353">
        <f t="shared" si="108"/>
        <v>325</v>
      </c>
      <c r="N353" s="5">
        <f t="shared" si="115"/>
        <v>1871.7145355222417</v>
      </c>
      <c r="O353" s="5">
        <f t="shared" si="118"/>
        <v>462.57807016812285</v>
      </c>
      <c r="P353" s="5">
        <f t="shared" si="122"/>
        <v>1409.1364653541189</v>
      </c>
      <c r="Q353" s="5">
        <f t="shared" si="109"/>
        <v>57021.77766114561</v>
      </c>
      <c r="S353">
        <f t="shared" si="110"/>
        <v>325</v>
      </c>
      <c r="T353" s="4">
        <f t="shared" si="116"/>
        <v>1686.9722087070509</v>
      </c>
      <c r="U353" s="5">
        <f t="shared" si="119"/>
        <v>358.89552683516945</v>
      </c>
      <c r="V353" s="5">
        <f t="shared" si="120"/>
        <v>1328.0766818718814</v>
      </c>
      <c r="W353" s="5">
        <f t="shared" si="121"/>
        <v>52506.25234340353</v>
      </c>
    </row>
    <row r="354" spans="7:23" ht="12">
      <c r="G354">
        <f t="shared" si="112"/>
        <v>326</v>
      </c>
      <c r="H354" s="5">
        <f t="shared" si="114"/>
        <v>2200.861300924116</v>
      </c>
      <c r="I354" s="5">
        <f t="shared" si="117"/>
        <v>530.8064269125393</v>
      </c>
      <c r="J354" s="5">
        <f t="shared" si="111"/>
        <v>1670.0548740115769</v>
      </c>
      <c r="K354" s="5">
        <f t="shared" si="113"/>
        <v>65379.177999151274</v>
      </c>
      <c r="M354">
        <f t="shared" si="108"/>
        <v>326</v>
      </c>
      <c r="N354" s="5">
        <f t="shared" si="115"/>
        <v>1871.7145355222417</v>
      </c>
      <c r="O354" s="5">
        <f t="shared" si="118"/>
        <v>451.4224064840694</v>
      </c>
      <c r="P354" s="5">
        <f t="shared" si="122"/>
        <v>1420.2921290381723</v>
      </c>
      <c r="Q354" s="5">
        <f t="shared" si="109"/>
        <v>55601.485532107436</v>
      </c>
      <c r="S354">
        <f t="shared" si="110"/>
        <v>326</v>
      </c>
      <c r="T354" s="4">
        <f t="shared" si="116"/>
        <v>1686.9722087070509</v>
      </c>
      <c r="U354" s="5">
        <f t="shared" si="119"/>
        <v>350.0416822893569</v>
      </c>
      <c r="V354" s="5">
        <f t="shared" si="120"/>
        <v>1336.930526417694</v>
      </c>
      <c r="W354" s="5">
        <f t="shared" si="121"/>
        <v>51169.32181698584</v>
      </c>
    </row>
    <row r="355" spans="7:23" ht="12">
      <c r="G355">
        <f t="shared" si="112"/>
        <v>327</v>
      </c>
      <c r="H355" s="5">
        <f t="shared" si="114"/>
        <v>2200.861300924116</v>
      </c>
      <c r="I355" s="5">
        <f t="shared" si="117"/>
        <v>517.5851591599477</v>
      </c>
      <c r="J355" s="5">
        <f t="shared" si="111"/>
        <v>1683.2761417641686</v>
      </c>
      <c r="K355" s="5">
        <f t="shared" si="113"/>
        <v>63695.90185738711</v>
      </c>
      <c r="M355">
        <f t="shared" si="108"/>
        <v>327</v>
      </c>
      <c r="N355" s="5">
        <f t="shared" si="115"/>
        <v>1871.7145355222417</v>
      </c>
      <c r="O355" s="5">
        <f t="shared" si="118"/>
        <v>440.17842712918394</v>
      </c>
      <c r="P355" s="5">
        <f t="shared" si="122"/>
        <v>1431.5361083930577</v>
      </c>
      <c r="Q355" s="5">
        <f t="shared" si="109"/>
        <v>54169.94942371438</v>
      </c>
      <c r="S355">
        <f t="shared" si="110"/>
        <v>327</v>
      </c>
      <c r="T355" s="4">
        <f t="shared" si="116"/>
        <v>1686.9722087070509</v>
      </c>
      <c r="U355" s="5">
        <f t="shared" si="119"/>
        <v>341.1288121132389</v>
      </c>
      <c r="V355" s="5">
        <f t="shared" si="120"/>
        <v>1345.843396593812</v>
      </c>
      <c r="W355" s="5">
        <f t="shared" si="121"/>
        <v>49823.47842039203</v>
      </c>
    </row>
    <row r="356" spans="7:23" ht="12">
      <c r="G356">
        <f t="shared" si="112"/>
        <v>328</v>
      </c>
      <c r="H356" s="5">
        <f t="shared" si="114"/>
        <v>2200.861300924116</v>
      </c>
      <c r="I356" s="5">
        <f t="shared" si="117"/>
        <v>504.25922303764804</v>
      </c>
      <c r="J356" s="5">
        <f t="shared" si="111"/>
        <v>1696.6020778864681</v>
      </c>
      <c r="K356" s="5">
        <f t="shared" si="113"/>
        <v>61999.29977950064</v>
      </c>
      <c r="M356">
        <f t="shared" si="108"/>
        <v>328</v>
      </c>
      <c r="N356" s="5">
        <f t="shared" si="115"/>
        <v>1871.7145355222417</v>
      </c>
      <c r="O356" s="5">
        <f t="shared" si="118"/>
        <v>428.8454329377389</v>
      </c>
      <c r="P356" s="5">
        <f t="shared" si="122"/>
        <v>1442.8691025845028</v>
      </c>
      <c r="Q356" s="5">
        <f t="shared" si="109"/>
        <v>52727.08032112988</v>
      </c>
      <c r="S356">
        <f t="shared" si="110"/>
        <v>328</v>
      </c>
      <c r="T356" s="4">
        <f t="shared" si="116"/>
        <v>1686.9722087070509</v>
      </c>
      <c r="U356" s="5">
        <f t="shared" si="119"/>
        <v>332.15652280261355</v>
      </c>
      <c r="V356" s="5">
        <f t="shared" si="120"/>
        <v>1354.8156859044373</v>
      </c>
      <c r="W356" s="5">
        <f t="shared" si="121"/>
        <v>48468.66273448759</v>
      </c>
    </row>
    <row r="357" spans="7:23" ht="12">
      <c r="G357">
        <f t="shared" si="112"/>
        <v>329</v>
      </c>
      <c r="H357" s="5">
        <f t="shared" si="114"/>
        <v>2200.861300924116</v>
      </c>
      <c r="I357" s="5">
        <f t="shared" si="117"/>
        <v>490.8277899210468</v>
      </c>
      <c r="J357" s="5">
        <f t="shared" si="111"/>
        <v>1710.0335110030694</v>
      </c>
      <c r="K357" s="5">
        <f t="shared" si="113"/>
        <v>60289.266268497566</v>
      </c>
      <c r="M357">
        <f t="shared" si="108"/>
        <v>329</v>
      </c>
      <c r="N357" s="5">
        <f t="shared" si="115"/>
        <v>1871.7145355222417</v>
      </c>
      <c r="O357" s="5">
        <f t="shared" si="118"/>
        <v>417.42271920894495</v>
      </c>
      <c r="P357" s="5">
        <f t="shared" si="122"/>
        <v>1454.2918163132967</v>
      </c>
      <c r="Q357" s="5">
        <f t="shared" si="109"/>
        <v>51272.78850481658</v>
      </c>
      <c r="S357">
        <f t="shared" si="110"/>
        <v>329</v>
      </c>
      <c r="T357" s="4">
        <f t="shared" si="116"/>
        <v>1686.9722087070509</v>
      </c>
      <c r="U357" s="5">
        <f t="shared" si="119"/>
        <v>323.12441822991724</v>
      </c>
      <c r="V357" s="5">
        <f t="shared" si="120"/>
        <v>1363.8477904771337</v>
      </c>
      <c r="W357" s="5">
        <f t="shared" si="121"/>
        <v>47104.81494401045</v>
      </c>
    </row>
    <row r="358" spans="7:23" ht="12">
      <c r="G358">
        <f t="shared" si="112"/>
        <v>330</v>
      </c>
      <c r="H358" s="5">
        <f t="shared" si="114"/>
        <v>2200.861300924116</v>
      </c>
      <c r="I358" s="5">
        <f t="shared" si="117"/>
        <v>477.29002462560584</v>
      </c>
      <c r="J358" s="5">
        <f t="shared" si="111"/>
        <v>1723.5712762985104</v>
      </c>
      <c r="K358" s="5">
        <f t="shared" si="113"/>
        <v>58565.69499219905</v>
      </c>
      <c r="M358">
        <f t="shared" si="108"/>
        <v>330</v>
      </c>
      <c r="N358" s="5">
        <f t="shared" si="115"/>
        <v>1871.7145355222417</v>
      </c>
      <c r="O358" s="5">
        <f t="shared" si="118"/>
        <v>405.9095756631313</v>
      </c>
      <c r="P358" s="5">
        <f t="shared" si="122"/>
        <v>1465.8049598591103</v>
      </c>
      <c r="Q358" s="5">
        <f t="shared" si="109"/>
        <v>49806.98354495747</v>
      </c>
      <c r="S358">
        <f t="shared" si="110"/>
        <v>330</v>
      </c>
      <c r="T358" s="4">
        <f t="shared" si="116"/>
        <v>1686.9722087070509</v>
      </c>
      <c r="U358" s="5">
        <f t="shared" si="119"/>
        <v>314.0320996267364</v>
      </c>
      <c r="V358" s="5">
        <f t="shared" si="120"/>
        <v>1372.9401090803144</v>
      </c>
      <c r="W358" s="5">
        <f t="shared" si="121"/>
        <v>45731.87483493014</v>
      </c>
    </row>
    <row r="359" spans="7:23" ht="12">
      <c r="G359">
        <f t="shared" si="112"/>
        <v>331</v>
      </c>
      <c r="H359" s="5">
        <f t="shared" si="114"/>
        <v>2200.861300924116</v>
      </c>
      <c r="I359" s="5">
        <f t="shared" si="117"/>
        <v>463.64508535490927</v>
      </c>
      <c r="J359" s="5">
        <f t="shared" si="111"/>
        <v>1737.216215569207</v>
      </c>
      <c r="K359" s="5">
        <f t="shared" si="113"/>
        <v>56828.47877662985</v>
      </c>
      <c r="M359">
        <f t="shared" si="108"/>
        <v>331</v>
      </c>
      <c r="N359" s="5">
        <f t="shared" si="115"/>
        <v>1871.7145355222417</v>
      </c>
      <c r="O359" s="5">
        <f t="shared" si="118"/>
        <v>394.30528639758</v>
      </c>
      <c r="P359" s="5">
        <f t="shared" si="122"/>
        <v>1477.4092491246618</v>
      </c>
      <c r="Q359" s="5">
        <f t="shared" si="109"/>
        <v>48329.574295832805</v>
      </c>
      <c r="S359">
        <f t="shared" si="110"/>
        <v>331</v>
      </c>
      <c r="T359" s="4">
        <f t="shared" si="116"/>
        <v>1686.9722087070509</v>
      </c>
      <c r="U359" s="5">
        <f t="shared" si="119"/>
        <v>304.8791655662009</v>
      </c>
      <c r="V359" s="5">
        <f t="shared" si="120"/>
        <v>1382.0930431408499</v>
      </c>
      <c r="W359" s="5">
        <f t="shared" si="121"/>
        <v>44349.78179178929</v>
      </c>
    </row>
    <row r="360" spans="7:23" ht="12">
      <c r="G360">
        <f t="shared" si="112"/>
        <v>332</v>
      </c>
      <c r="H360" s="5">
        <f t="shared" si="114"/>
        <v>2200.861300924116</v>
      </c>
      <c r="I360" s="5">
        <f t="shared" si="117"/>
        <v>449.8921236483197</v>
      </c>
      <c r="J360" s="5">
        <f t="shared" si="111"/>
        <v>1750.9691772757965</v>
      </c>
      <c r="K360" s="5">
        <f t="shared" si="113"/>
        <v>55077.50959935405</v>
      </c>
      <c r="M360">
        <f t="shared" si="108"/>
        <v>332</v>
      </c>
      <c r="N360" s="5">
        <f t="shared" si="115"/>
        <v>1871.7145355222417</v>
      </c>
      <c r="O360" s="5">
        <f t="shared" si="118"/>
        <v>382.60912984200974</v>
      </c>
      <c r="P360" s="5">
        <f t="shared" si="122"/>
        <v>1489.105405680232</v>
      </c>
      <c r="Q360" s="5">
        <f t="shared" si="109"/>
        <v>46840.46889015257</v>
      </c>
      <c r="S360">
        <f t="shared" si="110"/>
        <v>332</v>
      </c>
      <c r="T360" s="4">
        <f t="shared" si="116"/>
        <v>1686.9722087070509</v>
      </c>
      <c r="U360" s="5">
        <f t="shared" si="119"/>
        <v>295.66521194526194</v>
      </c>
      <c r="V360" s="5">
        <f t="shared" si="120"/>
        <v>1391.306996761789</v>
      </c>
      <c r="W360" s="5">
        <f t="shared" si="121"/>
        <v>42958.4747950275</v>
      </c>
    </row>
    <row r="361" spans="7:23" ht="12">
      <c r="G361">
        <f t="shared" si="112"/>
        <v>333</v>
      </c>
      <c r="H361" s="5">
        <f t="shared" si="114"/>
        <v>2200.861300924116</v>
      </c>
      <c r="I361" s="5">
        <f t="shared" si="117"/>
        <v>436.0302843282197</v>
      </c>
      <c r="J361" s="5">
        <f t="shared" si="111"/>
        <v>1764.8310165958965</v>
      </c>
      <c r="K361" s="5">
        <f t="shared" si="113"/>
        <v>53312.678582758155</v>
      </c>
      <c r="M361">
        <f t="shared" si="108"/>
        <v>333</v>
      </c>
      <c r="N361" s="5">
        <f t="shared" si="115"/>
        <v>1871.7145355222417</v>
      </c>
      <c r="O361" s="5">
        <f t="shared" si="118"/>
        <v>370.8203787137079</v>
      </c>
      <c r="P361" s="5">
        <f t="shared" si="122"/>
        <v>1500.8941568085338</v>
      </c>
      <c r="Q361" s="5">
        <f t="shared" si="109"/>
        <v>45339.57473334404</v>
      </c>
      <c r="S361">
        <f t="shared" si="110"/>
        <v>333</v>
      </c>
      <c r="T361" s="4">
        <f t="shared" si="116"/>
        <v>1686.9722087070509</v>
      </c>
      <c r="U361" s="5">
        <f t="shared" si="119"/>
        <v>286.38983196684995</v>
      </c>
      <c r="V361" s="5">
        <f t="shared" si="120"/>
        <v>1400.582376740201</v>
      </c>
      <c r="W361" s="5">
        <f t="shared" si="121"/>
        <v>41557.892418287294</v>
      </c>
    </row>
    <row r="362" spans="7:23" ht="12">
      <c r="G362">
        <f t="shared" si="112"/>
        <v>334</v>
      </c>
      <c r="H362" s="5">
        <f t="shared" si="114"/>
        <v>2200.861300924116</v>
      </c>
      <c r="I362" s="5">
        <f t="shared" si="117"/>
        <v>422.0587054468355</v>
      </c>
      <c r="J362" s="5">
        <f t="shared" si="111"/>
        <v>1778.8025954772806</v>
      </c>
      <c r="K362" s="5">
        <f t="shared" si="113"/>
        <v>51533.87598728087</v>
      </c>
      <c r="M362">
        <f t="shared" si="108"/>
        <v>334</v>
      </c>
      <c r="N362" s="5">
        <f t="shared" si="115"/>
        <v>1871.7145355222417</v>
      </c>
      <c r="O362" s="5">
        <f t="shared" si="118"/>
        <v>358.93829997230705</v>
      </c>
      <c r="P362" s="5">
        <f t="shared" si="122"/>
        <v>1512.7762355499347</v>
      </c>
      <c r="Q362" s="5">
        <f t="shared" si="109"/>
        <v>43826.7984977941</v>
      </c>
      <c r="S362">
        <f t="shared" si="110"/>
        <v>334</v>
      </c>
      <c r="T362" s="4">
        <f t="shared" si="116"/>
        <v>1686.9722087070509</v>
      </c>
      <c r="U362" s="5">
        <f t="shared" si="119"/>
        <v>277.05261612191526</v>
      </c>
      <c r="V362" s="5">
        <f t="shared" si="120"/>
        <v>1409.9195925851357</v>
      </c>
      <c r="W362" s="5">
        <f t="shared" si="121"/>
        <v>40147.972825702156</v>
      </c>
    </row>
    <row r="363" spans="7:23" ht="12">
      <c r="G363">
        <f t="shared" si="112"/>
        <v>335</v>
      </c>
      <c r="H363" s="5">
        <f t="shared" si="114"/>
        <v>2200.861300924116</v>
      </c>
      <c r="I363" s="5">
        <f t="shared" si="117"/>
        <v>407.9765182326403</v>
      </c>
      <c r="J363" s="5">
        <f t="shared" si="111"/>
        <v>1792.884782691476</v>
      </c>
      <c r="K363" s="5">
        <f t="shared" si="113"/>
        <v>49740.991204589394</v>
      </c>
      <c r="M363">
        <f t="shared" si="108"/>
        <v>335</v>
      </c>
      <c r="N363" s="5">
        <f t="shared" si="115"/>
        <v>1871.7145355222417</v>
      </c>
      <c r="O363" s="5">
        <f t="shared" si="118"/>
        <v>346.9621547742033</v>
      </c>
      <c r="P363" s="5">
        <f t="shared" si="122"/>
        <v>1524.7523807480384</v>
      </c>
      <c r="Q363" s="5">
        <f t="shared" si="109"/>
        <v>42302.04611704606</v>
      </c>
      <c r="S363">
        <f t="shared" si="110"/>
        <v>335</v>
      </c>
      <c r="T363" s="4">
        <f t="shared" si="116"/>
        <v>1686.9722087070509</v>
      </c>
      <c r="U363" s="5">
        <f t="shared" si="119"/>
        <v>267.6531521713477</v>
      </c>
      <c r="V363" s="5">
        <f t="shared" si="120"/>
        <v>1419.319056535703</v>
      </c>
      <c r="W363" s="5">
        <f t="shared" si="121"/>
        <v>38728.653769166456</v>
      </c>
    </row>
    <row r="364" spans="7:23" ht="12">
      <c r="G364">
        <f t="shared" si="112"/>
        <v>336</v>
      </c>
      <c r="H364" s="5">
        <f t="shared" si="114"/>
        <v>2200.861300924116</v>
      </c>
      <c r="I364" s="5">
        <f t="shared" si="117"/>
        <v>393.7828470363327</v>
      </c>
      <c r="J364" s="5">
        <f t="shared" si="111"/>
        <v>1807.0784538877836</v>
      </c>
      <c r="K364" s="5">
        <f t="shared" si="113"/>
        <v>47933.91275070161</v>
      </c>
      <c r="M364">
        <f t="shared" si="108"/>
        <v>336</v>
      </c>
      <c r="N364" s="5">
        <f t="shared" si="115"/>
        <v>1871.7145355222417</v>
      </c>
      <c r="O364" s="5">
        <f t="shared" si="118"/>
        <v>334.8911984266147</v>
      </c>
      <c r="P364" s="5">
        <f t="shared" si="122"/>
        <v>1536.823337095627</v>
      </c>
      <c r="Q364" s="5">
        <f t="shared" si="109"/>
        <v>40765.22277995043</v>
      </c>
      <c r="S364">
        <f t="shared" si="110"/>
        <v>336</v>
      </c>
      <c r="T364" s="4">
        <f t="shared" si="116"/>
        <v>1686.9722087070509</v>
      </c>
      <c r="U364" s="5">
        <f t="shared" si="119"/>
        <v>258.1910251277764</v>
      </c>
      <c r="V364" s="5">
        <f t="shared" si="120"/>
        <v>1428.7811835792745</v>
      </c>
      <c r="W364" s="5">
        <f t="shared" si="121"/>
        <v>37299.87258558718</v>
      </c>
    </row>
    <row r="365" spans="7:23" ht="12">
      <c r="G365">
        <f t="shared" si="112"/>
        <v>337</v>
      </c>
      <c r="H365" s="5">
        <f t="shared" si="114"/>
        <v>2200.861300924116</v>
      </c>
      <c r="I365" s="5">
        <f t="shared" si="117"/>
        <v>379.47680927638777</v>
      </c>
      <c r="J365" s="5">
        <f t="shared" si="111"/>
        <v>1821.3844916477285</v>
      </c>
      <c r="K365" s="5">
        <f t="shared" si="113"/>
        <v>46112.52825905388</v>
      </c>
      <c r="M365">
        <f t="shared" si="108"/>
        <v>337</v>
      </c>
      <c r="N365" s="5">
        <f t="shared" si="115"/>
        <v>1871.7145355222417</v>
      </c>
      <c r="O365" s="5">
        <f t="shared" si="118"/>
        <v>322.72468034127434</v>
      </c>
      <c r="P365" s="5">
        <f t="shared" si="122"/>
        <v>1548.9898551809674</v>
      </c>
      <c r="Q365" s="5">
        <f t="shared" si="109"/>
        <v>39216.232924769465</v>
      </c>
      <c r="S365">
        <f t="shared" si="110"/>
        <v>337</v>
      </c>
      <c r="T365" s="4">
        <f t="shared" si="116"/>
        <v>1686.9722087070509</v>
      </c>
      <c r="U365" s="5">
        <f t="shared" si="119"/>
        <v>248.6658172372479</v>
      </c>
      <c r="V365" s="5">
        <f t="shared" si="120"/>
        <v>1438.306391469803</v>
      </c>
      <c r="W365" s="5">
        <f t="shared" si="121"/>
        <v>35861.56619411738</v>
      </c>
    </row>
    <row r="366" spans="7:23" ht="12">
      <c r="G366">
        <f t="shared" si="112"/>
        <v>338</v>
      </c>
      <c r="H366" s="5">
        <f t="shared" si="114"/>
        <v>2200.861300924116</v>
      </c>
      <c r="I366" s="5">
        <f t="shared" si="117"/>
        <v>365.0575153841766</v>
      </c>
      <c r="J366" s="5">
        <f t="shared" si="111"/>
        <v>1835.8037855399396</v>
      </c>
      <c r="K366" s="5">
        <f t="shared" si="113"/>
        <v>44276.72447351394</v>
      </c>
      <c r="M366">
        <f t="shared" si="108"/>
        <v>338</v>
      </c>
      <c r="N366" s="5">
        <f t="shared" si="115"/>
        <v>1871.7145355222417</v>
      </c>
      <c r="O366" s="5">
        <f t="shared" si="118"/>
        <v>310.4618439877583</v>
      </c>
      <c r="P366" s="5">
        <f t="shared" si="122"/>
        <v>1561.2526915344833</v>
      </c>
      <c r="Q366" s="5">
        <f t="shared" si="109"/>
        <v>37654.98023323498</v>
      </c>
      <c r="S366">
        <f t="shared" si="110"/>
        <v>338</v>
      </c>
      <c r="T366" s="4">
        <f t="shared" si="116"/>
        <v>1686.9722087070509</v>
      </c>
      <c r="U366" s="5">
        <f t="shared" si="119"/>
        <v>239.07710796078254</v>
      </c>
      <c r="V366" s="5">
        <f t="shared" si="120"/>
        <v>1447.8951007462683</v>
      </c>
      <c r="W366" s="5">
        <f t="shared" si="121"/>
        <v>34413.671093371115</v>
      </c>
    </row>
    <row r="367" spans="7:23" ht="12">
      <c r="G367">
        <f t="shared" si="112"/>
        <v>339</v>
      </c>
      <c r="H367" s="5">
        <f t="shared" si="114"/>
        <v>2200.861300924116</v>
      </c>
      <c r="I367" s="5">
        <f t="shared" si="117"/>
        <v>350.5240687486521</v>
      </c>
      <c r="J367" s="5">
        <f t="shared" si="111"/>
        <v>1850.3372321754641</v>
      </c>
      <c r="K367" s="5">
        <f t="shared" si="113"/>
        <v>42426.387241338474</v>
      </c>
      <c r="M367">
        <f t="shared" si="108"/>
        <v>339</v>
      </c>
      <c r="N367" s="5">
        <f t="shared" si="115"/>
        <v>1871.7145355222417</v>
      </c>
      <c r="O367" s="5">
        <f t="shared" si="118"/>
        <v>298.10192684644363</v>
      </c>
      <c r="P367" s="5">
        <f t="shared" si="122"/>
        <v>1573.6126086757981</v>
      </c>
      <c r="Q367" s="5">
        <f t="shared" si="109"/>
        <v>36081.36762455918</v>
      </c>
      <c r="S367">
        <f t="shared" si="110"/>
        <v>339</v>
      </c>
      <c r="T367" s="4">
        <f t="shared" si="116"/>
        <v>1686.9722087070509</v>
      </c>
      <c r="U367" s="5">
        <f t="shared" si="119"/>
        <v>229.42447395580743</v>
      </c>
      <c r="V367" s="5">
        <f t="shared" si="120"/>
        <v>1457.5477347512435</v>
      </c>
      <c r="W367" s="5">
        <f t="shared" si="121"/>
        <v>32956.12335861987</v>
      </c>
    </row>
    <row r="368" spans="7:23" ht="12">
      <c r="G368">
        <f t="shared" si="112"/>
        <v>340</v>
      </c>
      <c r="H368" s="5">
        <f t="shared" si="114"/>
        <v>2200.861300924116</v>
      </c>
      <c r="I368" s="5">
        <f t="shared" si="117"/>
        <v>335.8755656605963</v>
      </c>
      <c r="J368" s="5">
        <f t="shared" si="111"/>
        <v>1864.98573526352</v>
      </c>
      <c r="K368" s="5">
        <f t="shared" si="113"/>
        <v>40561.40150607495</v>
      </c>
      <c r="M368">
        <f t="shared" si="108"/>
        <v>340</v>
      </c>
      <c r="N368" s="5">
        <f t="shared" si="115"/>
        <v>1871.7145355222417</v>
      </c>
      <c r="O368" s="5">
        <f t="shared" si="118"/>
        <v>285.64416036109355</v>
      </c>
      <c r="P368" s="5">
        <f t="shared" si="122"/>
        <v>1586.0703751611481</v>
      </c>
      <c r="Q368" s="5">
        <f t="shared" si="109"/>
        <v>34495.29724939803</v>
      </c>
      <c r="S368">
        <f t="shared" si="110"/>
        <v>340</v>
      </c>
      <c r="T368" s="4">
        <f t="shared" si="116"/>
        <v>1686.9722087070509</v>
      </c>
      <c r="U368" s="5">
        <f t="shared" si="119"/>
        <v>219.70748905746584</v>
      </c>
      <c r="V368" s="5">
        <f t="shared" si="120"/>
        <v>1467.264719649585</v>
      </c>
      <c r="W368" s="5">
        <f t="shared" si="121"/>
        <v>31488.858638970287</v>
      </c>
    </row>
    <row r="369" spans="7:23" ht="12">
      <c r="G369">
        <f t="shared" si="112"/>
        <v>341</v>
      </c>
      <c r="H369" s="5">
        <f t="shared" si="114"/>
        <v>2200.861300924116</v>
      </c>
      <c r="I369" s="5">
        <f t="shared" si="117"/>
        <v>321.1110952564267</v>
      </c>
      <c r="J369" s="5">
        <f t="shared" si="111"/>
        <v>1879.7502056676894</v>
      </c>
      <c r="K369" s="5">
        <f t="shared" si="113"/>
        <v>38681.65130040726</v>
      </c>
      <c r="M369">
        <f aca="true" t="shared" si="123" ref="M369:M388">+M368+1</f>
        <v>341</v>
      </c>
      <c r="N369" s="5">
        <f t="shared" si="115"/>
        <v>1871.7145355222417</v>
      </c>
      <c r="O369" s="5">
        <f t="shared" si="118"/>
        <v>273.08776989106775</v>
      </c>
      <c r="P369" s="5">
        <f t="shared" si="122"/>
        <v>1598.6267656311738</v>
      </c>
      <c r="Q369" s="5">
        <f aca="true" t="shared" si="124" ref="Q369:Q388">+Q368-P369</f>
        <v>32896.67048376685</v>
      </c>
      <c r="S369">
        <f aca="true" t="shared" si="125" ref="S369:S388">+S368+1</f>
        <v>341</v>
      </c>
      <c r="T369" s="4">
        <f t="shared" si="116"/>
        <v>1686.9722087070509</v>
      </c>
      <c r="U369" s="5">
        <f t="shared" si="119"/>
        <v>209.9257242598019</v>
      </c>
      <c r="V369" s="5">
        <f t="shared" si="120"/>
        <v>1477.046484447249</v>
      </c>
      <c r="W369" s="5">
        <f t="shared" si="121"/>
        <v>30011.81215452304</v>
      </c>
    </row>
    <row r="370" spans="7:23" ht="12">
      <c r="G370">
        <f t="shared" si="112"/>
        <v>342</v>
      </c>
      <c r="H370" s="5">
        <f t="shared" si="114"/>
        <v>2200.861300924116</v>
      </c>
      <c r="I370" s="5">
        <f t="shared" si="117"/>
        <v>306.22973946155753</v>
      </c>
      <c r="J370" s="5">
        <f aca="true" t="shared" si="126" ref="J370:J388">+H370-I370</f>
        <v>1894.6315614625587</v>
      </c>
      <c r="K370" s="5">
        <f t="shared" si="113"/>
        <v>36787.019738944706</v>
      </c>
      <c r="M370">
        <f t="shared" si="123"/>
        <v>342</v>
      </c>
      <c r="N370" s="5">
        <f t="shared" si="115"/>
        <v>1871.7145355222417</v>
      </c>
      <c r="O370" s="5">
        <f t="shared" si="118"/>
        <v>260.4319746631543</v>
      </c>
      <c r="P370" s="5">
        <f t="shared" si="122"/>
        <v>1611.2825608590874</v>
      </c>
      <c r="Q370" s="5">
        <f t="shared" si="124"/>
        <v>31285.387922907765</v>
      </c>
      <c r="S370">
        <f t="shared" si="125"/>
        <v>342</v>
      </c>
      <c r="T370" s="4">
        <f t="shared" si="116"/>
        <v>1686.9722087070509</v>
      </c>
      <c r="U370" s="5">
        <f t="shared" si="119"/>
        <v>200.07874769682027</v>
      </c>
      <c r="V370" s="5">
        <f t="shared" si="120"/>
        <v>1486.8934610102306</v>
      </c>
      <c r="W370" s="5">
        <f t="shared" si="121"/>
        <v>28524.91869351281</v>
      </c>
    </row>
    <row r="371" spans="7:23" ht="12">
      <c r="G371">
        <f aca="true" t="shared" si="127" ref="G371:G388">+G370+1</f>
        <v>343</v>
      </c>
      <c r="H371" s="5">
        <f t="shared" si="114"/>
        <v>2200.861300924116</v>
      </c>
      <c r="I371" s="5">
        <f t="shared" si="117"/>
        <v>291.2305729333123</v>
      </c>
      <c r="J371" s="5">
        <f t="shared" si="126"/>
        <v>1909.630727990804</v>
      </c>
      <c r="K371" s="5">
        <f aca="true" t="shared" si="128" ref="K371:K388">+K370-J371</f>
        <v>34877.3890109539</v>
      </c>
      <c r="M371">
        <f t="shared" si="123"/>
        <v>343</v>
      </c>
      <c r="N371" s="5">
        <f t="shared" si="115"/>
        <v>1871.7145355222417</v>
      </c>
      <c r="O371" s="5">
        <f t="shared" si="118"/>
        <v>247.67598772301983</v>
      </c>
      <c r="P371" s="5">
        <f t="shared" si="122"/>
        <v>1624.0385477992218</v>
      </c>
      <c r="Q371" s="5">
        <f t="shared" si="124"/>
        <v>29661.349375108544</v>
      </c>
      <c r="S371">
        <f t="shared" si="125"/>
        <v>343</v>
      </c>
      <c r="T371" s="4">
        <f t="shared" si="116"/>
        <v>1686.9722087070509</v>
      </c>
      <c r="U371" s="5">
        <f t="shared" si="119"/>
        <v>190.1661246234187</v>
      </c>
      <c r="V371" s="5">
        <f t="shared" si="120"/>
        <v>1496.8060840836322</v>
      </c>
      <c r="W371" s="5">
        <f t="shared" si="121"/>
        <v>27028.112609429176</v>
      </c>
    </row>
    <row r="372" spans="7:23" ht="12">
      <c r="G372">
        <f t="shared" si="127"/>
        <v>344</v>
      </c>
      <c r="H372" s="5">
        <f t="shared" si="114"/>
        <v>2200.861300924116</v>
      </c>
      <c r="I372" s="5">
        <f t="shared" si="117"/>
        <v>276.1126630033851</v>
      </c>
      <c r="J372" s="5">
        <f t="shared" si="126"/>
        <v>1924.7486379207312</v>
      </c>
      <c r="K372" s="5">
        <f t="shared" si="128"/>
        <v>32952.640373033166</v>
      </c>
      <c r="M372">
        <f t="shared" si="123"/>
        <v>344</v>
      </c>
      <c r="N372" s="5">
        <f t="shared" si="115"/>
        <v>1871.7145355222417</v>
      </c>
      <c r="O372" s="5">
        <f t="shared" si="118"/>
        <v>234.81901588627602</v>
      </c>
      <c r="P372" s="5">
        <f t="shared" si="122"/>
        <v>1636.8955196359657</v>
      </c>
      <c r="Q372" s="5">
        <f t="shared" si="124"/>
        <v>28024.45385547258</v>
      </c>
      <c r="S372">
        <f t="shared" si="125"/>
        <v>344</v>
      </c>
      <c r="T372" s="4">
        <f t="shared" si="116"/>
        <v>1686.9722087070509</v>
      </c>
      <c r="U372" s="5">
        <f t="shared" si="119"/>
        <v>180.18741739619452</v>
      </c>
      <c r="V372" s="5">
        <f t="shared" si="120"/>
        <v>1506.7847913108562</v>
      </c>
      <c r="W372" s="5">
        <f t="shared" si="121"/>
        <v>25521.32781811832</v>
      </c>
    </row>
    <row r="373" spans="7:23" ht="12">
      <c r="G373">
        <f t="shared" si="127"/>
        <v>345</v>
      </c>
      <c r="H373" s="5">
        <f t="shared" si="114"/>
        <v>2200.861300924116</v>
      </c>
      <c r="I373" s="5">
        <f t="shared" si="117"/>
        <v>260.87506961984593</v>
      </c>
      <c r="J373" s="5">
        <f t="shared" si="126"/>
        <v>1939.9862313042704</v>
      </c>
      <c r="K373" s="5">
        <f t="shared" si="128"/>
        <v>31012.654141728897</v>
      </c>
      <c r="M373">
        <f t="shared" si="123"/>
        <v>345</v>
      </c>
      <c r="N373" s="5">
        <f t="shared" si="115"/>
        <v>1871.7145355222417</v>
      </c>
      <c r="O373" s="5">
        <f t="shared" si="118"/>
        <v>221.86025968915797</v>
      </c>
      <c r="P373" s="5">
        <f t="shared" si="122"/>
        <v>1649.8542758330836</v>
      </c>
      <c r="Q373" s="5">
        <f t="shared" si="124"/>
        <v>26374.599579639496</v>
      </c>
      <c r="S373">
        <f t="shared" si="125"/>
        <v>345</v>
      </c>
      <c r="T373" s="4">
        <f t="shared" si="116"/>
        <v>1686.9722087070509</v>
      </c>
      <c r="U373" s="5">
        <f t="shared" si="119"/>
        <v>170.14218545412214</v>
      </c>
      <c r="V373" s="5">
        <f t="shared" si="120"/>
        <v>1516.8300232529286</v>
      </c>
      <c r="W373" s="5">
        <f t="shared" si="121"/>
        <v>24004.49779486539</v>
      </c>
    </row>
    <row r="374" spans="7:23" ht="12">
      <c r="G374">
        <f t="shared" si="127"/>
        <v>346</v>
      </c>
      <c r="H374" s="5">
        <f t="shared" si="114"/>
        <v>2200.861300924116</v>
      </c>
      <c r="I374" s="5">
        <f t="shared" si="117"/>
        <v>245.51684528868714</v>
      </c>
      <c r="J374" s="5">
        <f t="shared" si="126"/>
        <v>1955.344455635429</v>
      </c>
      <c r="K374" s="5">
        <f t="shared" si="128"/>
        <v>29057.309686093467</v>
      </c>
      <c r="M374">
        <f t="shared" si="123"/>
        <v>346</v>
      </c>
      <c r="N374" s="5">
        <f t="shared" si="115"/>
        <v>1871.7145355222417</v>
      </c>
      <c r="O374" s="5">
        <f t="shared" si="118"/>
        <v>208.7989133388127</v>
      </c>
      <c r="P374" s="5">
        <f t="shared" si="122"/>
        <v>1662.915622183429</v>
      </c>
      <c r="Q374" s="5">
        <f t="shared" si="124"/>
        <v>24711.68395745607</v>
      </c>
      <c r="S374">
        <f t="shared" si="125"/>
        <v>346</v>
      </c>
      <c r="T374" s="4">
        <f t="shared" si="116"/>
        <v>1686.9722087070509</v>
      </c>
      <c r="U374" s="5">
        <f t="shared" si="119"/>
        <v>160.0299852991026</v>
      </c>
      <c r="V374" s="5">
        <f t="shared" si="120"/>
        <v>1526.9422234079482</v>
      </c>
      <c r="W374" s="5">
        <f t="shared" si="121"/>
        <v>22477.555571457444</v>
      </c>
    </row>
    <row r="375" spans="7:23" ht="12">
      <c r="G375">
        <f t="shared" si="127"/>
        <v>347</v>
      </c>
      <c r="H375" s="5">
        <f t="shared" si="114"/>
        <v>2200.861300924116</v>
      </c>
      <c r="I375" s="5">
        <f t="shared" si="117"/>
        <v>230.03703501490665</v>
      </c>
      <c r="J375" s="5">
        <f t="shared" si="126"/>
        <v>1970.8242659092095</v>
      </c>
      <c r="K375" s="5">
        <f t="shared" si="128"/>
        <v>27086.485420184257</v>
      </c>
      <c r="M375">
        <f t="shared" si="123"/>
        <v>347</v>
      </c>
      <c r="N375" s="5">
        <f t="shared" si="115"/>
        <v>1871.7145355222417</v>
      </c>
      <c r="O375" s="5">
        <f t="shared" si="118"/>
        <v>195.63416466319393</v>
      </c>
      <c r="P375" s="5">
        <f t="shared" si="122"/>
        <v>1676.080370859048</v>
      </c>
      <c r="Q375" s="5">
        <f t="shared" si="124"/>
        <v>23035.603586597023</v>
      </c>
      <c r="S375">
        <f t="shared" si="125"/>
        <v>347</v>
      </c>
      <c r="T375" s="4">
        <f t="shared" si="116"/>
        <v>1686.9722087070509</v>
      </c>
      <c r="U375" s="5">
        <f t="shared" si="119"/>
        <v>149.85037047638295</v>
      </c>
      <c r="V375" s="5">
        <f t="shared" si="120"/>
        <v>1537.121838230668</v>
      </c>
      <c r="W375" s="5">
        <f t="shared" si="121"/>
        <v>20940.433733226775</v>
      </c>
    </row>
    <row r="376" spans="7:23" ht="12">
      <c r="G376">
        <f t="shared" si="127"/>
        <v>348</v>
      </c>
      <c r="H376" s="5">
        <f t="shared" si="114"/>
        <v>2200.861300924116</v>
      </c>
      <c r="I376" s="5">
        <f t="shared" si="117"/>
        <v>214.4346762431254</v>
      </c>
      <c r="J376" s="5">
        <f t="shared" si="126"/>
        <v>1986.4266246809907</v>
      </c>
      <c r="K376" s="5">
        <f t="shared" si="128"/>
        <v>25100.058795503268</v>
      </c>
      <c r="M376">
        <f t="shared" si="123"/>
        <v>348</v>
      </c>
      <c r="N376" s="5">
        <f t="shared" si="115"/>
        <v>1871.7145355222417</v>
      </c>
      <c r="O376" s="5">
        <f t="shared" si="118"/>
        <v>182.36519506055978</v>
      </c>
      <c r="P376" s="5">
        <f t="shared" si="122"/>
        <v>1689.349340461682</v>
      </c>
      <c r="Q376" s="5">
        <f t="shared" si="124"/>
        <v>21346.25424613534</v>
      </c>
      <c r="S376">
        <f t="shared" si="125"/>
        <v>348</v>
      </c>
      <c r="T376" s="4">
        <f t="shared" si="116"/>
        <v>1686.9722087070509</v>
      </c>
      <c r="U376" s="5">
        <f t="shared" si="119"/>
        <v>139.60289155484517</v>
      </c>
      <c r="V376" s="5">
        <f t="shared" si="120"/>
        <v>1547.3693171522057</v>
      </c>
      <c r="W376" s="5">
        <f t="shared" si="121"/>
        <v>19393.06441607457</v>
      </c>
    </row>
    <row r="377" spans="7:23" ht="12">
      <c r="G377">
        <f t="shared" si="127"/>
        <v>349</v>
      </c>
      <c r="H377" s="5">
        <f t="shared" si="114"/>
        <v>2200.861300924116</v>
      </c>
      <c r="I377" s="5">
        <f t="shared" si="117"/>
        <v>198.70879879773426</v>
      </c>
      <c r="J377" s="5">
        <f t="shared" si="126"/>
        <v>2002.152502126382</v>
      </c>
      <c r="K377" s="5">
        <f t="shared" si="128"/>
        <v>23097.906293376887</v>
      </c>
      <c r="M377">
        <f t="shared" si="123"/>
        <v>349</v>
      </c>
      <c r="N377" s="5">
        <f t="shared" si="115"/>
        <v>1871.7145355222417</v>
      </c>
      <c r="O377" s="5">
        <f t="shared" si="118"/>
        <v>168.99117944857147</v>
      </c>
      <c r="P377" s="5">
        <f t="shared" si="122"/>
        <v>1702.7233560736702</v>
      </c>
      <c r="Q377" s="5">
        <f t="shared" si="124"/>
        <v>19643.53089006167</v>
      </c>
      <c r="S377">
        <f t="shared" si="125"/>
        <v>349</v>
      </c>
      <c r="T377" s="4">
        <f t="shared" si="116"/>
        <v>1686.9722087070509</v>
      </c>
      <c r="U377" s="5">
        <f t="shared" si="119"/>
        <v>129.2870961071638</v>
      </c>
      <c r="V377" s="5">
        <f t="shared" si="120"/>
        <v>1557.6851125998871</v>
      </c>
      <c r="W377" s="5">
        <f t="shared" si="121"/>
        <v>17835.37930347468</v>
      </c>
    </row>
    <row r="378" spans="7:23" ht="12">
      <c r="G378">
        <f t="shared" si="127"/>
        <v>350</v>
      </c>
      <c r="H378" s="5">
        <f t="shared" si="114"/>
        <v>2200.861300924116</v>
      </c>
      <c r="I378" s="5">
        <f t="shared" si="117"/>
        <v>182.85842482256706</v>
      </c>
      <c r="J378" s="5">
        <f t="shared" si="126"/>
        <v>2018.0028761015492</v>
      </c>
      <c r="K378" s="5">
        <f t="shared" si="128"/>
        <v>21079.903417275338</v>
      </c>
      <c r="M378">
        <f t="shared" si="123"/>
        <v>350</v>
      </c>
      <c r="N378" s="5">
        <f t="shared" si="115"/>
        <v>1871.7145355222417</v>
      </c>
      <c r="O378" s="5">
        <f t="shared" si="118"/>
        <v>155.51128621298824</v>
      </c>
      <c r="P378" s="5">
        <f t="shared" si="122"/>
        <v>1716.2032493092534</v>
      </c>
      <c r="Q378" s="5">
        <f t="shared" si="124"/>
        <v>17927.327640752417</v>
      </c>
      <c r="S378">
        <f t="shared" si="125"/>
        <v>350</v>
      </c>
      <c r="T378" s="4">
        <f t="shared" si="116"/>
        <v>1686.9722087070509</v>
      </c>
      <c r="U378" s="5">
        <f t="shared" si="119"/>
        <v>118.90252868983121</v>
      </c>
      <c r="V378" s="5">
        <f t="shared" si="120"/>
        <v>1568.0696800172198</v>
      </c>
      <c r="W378" s="5">
        <f t="shared" si="121"/>
        <v>16267.309623457462</v>
      </c>
    </row>
    <row r="379" spans="7:23" ht="12">
      <c r="G379">
        <f t="shared" si="127"/>
        <v>351</v>
      </c>
      <c r="H379" s="5">
        <f t="shared" si="114"/>
        <v>2200.861300924116</v>
      </c>
      <c r="I379" s="5">
        <f t="shared" si="117"/>
        <v>166.88256872009646</v>
      </c>
      <c r="J379" s="5">
        <f t="shared" si="126"/>
        <v>2033.9787322040197</v>
      </c>
      <c r="K379" s="5">
        <f t="shared" si="128"/>
        <v>19045.924685071317</v>
      </c>
      <c r="M379">
        <f t="shared" si="123"/>
        <v>351</v>
      </c>
      <c r="N379" s="5">
        <f t="shared" si="115"/>
        <v>1871.7145355222417</v>
      </c>
      <c r="O379" s="5">
        <f t="shared" si="118"/>
        <v>141.92467715595666</v>
      </c>
      <c r="P379" s="5">
        <f t="shared" si="122"/>
        <v>1729.789858366285</v>
      </c>
      <c r="Q379" s="5">
        <f t="shared" si="124"/>
        <v>16197.537782386133</v>
      </c>
      <c r="S379">
        <f t="shared" si="125"/>
        <v>351</v>
      </c>
      <c r="T379" s="4">
        <f t="shared" si="116"/>
        <v>1686.9722087070509</v>
      </c>
      <c r="U379" s="5">
        <f t="shared" si="119"/>
        <v>108.44873082304974</v>
      </c>
      <c r="V379" s="5">
        <f t="shared" si="120"/>
        <v>1578.523477884001</v>
      </c>
      <c r="W379" s="5">
        <f t="shared" si="121"/>
        <v>14688.786145573462</v>
      </c>
    </row>
    <row r="380" spans="7:23" ht="12">
      <c r="G380">
        <f t="shared" si="127"/>
        <v>352</v>
      </c>
      <c r="H380" s="5">
        <f t="shared" si="114"/>
        <v>2200.861300924116</v>
      </c>
      <c r="I380" s="5">
        <f t="shared" si="117"/>
        <v>150.78023709014795</v>
      </c>
      <c r="J380" s="5">
        <f t="shared" si="126"/>
        <v>2050.081063833968</v>
      </c>
      <c r="K380" s="5">
        <f t="shared" si="128"/>
        <v>16995.84362123735</v>
      </c>
      <c r="M380">
        <f t="shared" si="123"/>
        <v>352</v>
      </c>
      <c r="N380" s="5">
        <f t="shared" si="115"/>
        <v>1871.7145355222417</v>
      </c>
      <c r="O380" s="5">
        <f t="shared" si="118"/>
        <v>128.23050744389025</v>
      </c>
      <c r="P380" s="5">
        <f t="shared" si="122"/>
        <v>1743.4840280783515</v>
      </c>
      <c r="Q380" s="5">
        <f t="shared" si="124"/>
        <v>14454.05375430778</v>
      </c>
      <c r="S380">
        <f t="shared" si="125"/>
        <v>352</v>
      </c>
      <c r="T380" s="4">
        <f t="shared" si="116"/>
        <v>1686.9722087070509</v>
      </c>
      <c r="U380" s="5">
        <f t="shared" si="119"/>
        <v>97.92524097048975</v>
      </c>
      <c r="V380" s="5">
        <f t="shared" si="120"/>
        <v>1589.046967736561</v>
      </c>
      <c r="W380" s="5">
        <f t="shared" si="121"/>
        <v>13099.7391778369</v>
      </c>
    </row>
    <row r="381" spans="7:23" ht="12">
      <c r="G381">
        <f t="shared" si="127"/>
        <v>353</v>
      </c>
      <c r="H381" s="5">
        <f t="shared" si="114"/>
        <v>2200.861300924116</v>
      </c>
      <c r="I381" s="5">
        <f t="shared" si="117"/>
        <v>134.55042866812903</v>
      </c>
      <c r="J381" s="5">
        <f t="shared" si="126"/>
        <v>2066.3108722559873</v>
      </c>
      <c r="K381" s="5">
        <f t="shared" si="128"/>
        <v>14929.53274898136</v>
      </c>
      <c r="M381">
        <f t="shared" si="123"/>
        <v>353</v>
      </c>
      <c r="N381" s="5">
        <f t="shared" si="115"/>
        <v>1871.7145355222417</v>
      </c>
      <c r="O381" s="5">
        <f t="shared" si="118"/>
        <v>114.42792555493662</v>
      </c>
      <c r="P381" s="5">
        <f t="shared" si="122"/>
        <v>1757.2866099673051</v>
      </c>
      <c r="Q381" s="5">
        <f t="shared" si="124"/>
        <v>12696.767144340476</v>
      </c>
      <c r="S381">
        <f t="shared" si="125"/>
        <v>353</v>
      </c>
      <c r="T381" s="4">
        <f t="shared" si="116"/>
        <v>1686.9722087070509</v>
      </c>
      <c r="U381" s="5">
        <f t="shared" si="119"/>
        <v>87.33159451891267</v>
      </c>
      <c r="V381" s="5">
        <f t="shared" si="120"/>
        <v>1599.6406141881382</v>
      </c>
      <c r="W381" s="5">
        <f t="shared" si="121"/>
        <v>11500.098563648762</v>
      </c>
    </row>
    <row r="382" spans="7:23" ht="12">
      <c r="G382">
        <f t="shared" si="127"/>
        <v>354</v>
      </c>
      <c r="H382" s="5">
        <f t="shared" si="114"/>
        <v>2200.861300924116</v>
      </c>
      <c r="I382" s="5">
        <f t="shared" si="117"/>
        <v>118.19213426276912</v>
      </c>
      <c r="J382" s="5">
        <f t="shared" si="126"/>
        <v>2082.669166661347</v>
      </c>
      <c r="K382" s="5">
        <f t="shared" si="128"/>
        <v>12846.863582320013</v>
      </c>
      <c r="M382">
        <f t="shared" si="123"/>
        <v>354</v>
      </c>
      <c r="N382" s="5">
        <f t="shared" si="115"/>
        <v>1871.7145355222417</v>
      </c>
      <c r="O382" s="5">
        <f t="shared" si="118"/>
        <v>100.51607322602878</v>
      </c>
      <c r="P382" s="5">
        <f t="shared" si="122"/>
        <v>1771.198462296213</v>
      </c>
      <c r="Q382" s="5">
        <f t="shared" si="124"/>
        <v>10925.568682044262</v>
      </c>
      <c r="S382">
        <f t="shared" si="125"/>
        <v>354</v>
      </c>
      <c r="T382" s="4">
        <f t="shared" si="116"/>
        <v>1686.9722087070509</v>
      </c>
      <c r="U382" s="5">
        <f t="shared" si="119"/>
        <v>76.66732375765842</v>
      </c>
      <c r="V382" s="5">
        <f t="shared" si="120"/>
        <v>1610.3048849493925</v>
      </c>
      <c r="W382" s="5">
        <f t="shared" si="121"/>
        <v>9889.79367869937</v>
      </c>
    </row>
    <row r="383" spans="7:23" ht="12">
      <c r="G383">
        <f t="shared" si="127"/>
        <v>355</v>
      </c>
      <c r="H383" s="5">
        <f t="shared" si="114"/>
        <v>2200.861300924116</v>
      </c>
      <c r="I383" s="5">
        <f t="shared" si="117"/>
        <v>101.70433669336678</v>
      </c>
      <c r="J383" s="5">
        <f t="shared" si="126"/>
        <v>2099.1569642307495</v>
      </c>
      <c r="K383" s="5">
        <f t="shared" si="128"/>
        <v>10747.706618089263</v>
      </c>
      <c r="M383">
        <f t="shared" si="123"/>
        <v>355</v>
      </c>
      <c r="N383" s="5">
        <f t="shared" si="115"/>
        <v>1871.7145355222417</v>
      </c>
      <c r="O383" s="5">
        <f t="shared" si="118"/>
        <v>86.49408539951709</v>
      </c>
      <c r="P383" s="5">
        <f t="shared" si="122"/>
        <v>1785.2204501227245</v>
      </c>
      <c r="Q383" s="5">
        <f t="shared" si="124"/>
        <v>9140.348231921538</v>
      </c>
      <c r="S383">
        <f t="shared" si="125"/>
        <v>355</v>
      </c>
      <c r="T383" s="4">
        <f t="shared" si="116"/>
        <v>1686.9722087070509</v>
      </c>
      <c r="U383" s="5">
        <f t="shared" si="119"/>
        <v>65.93195785799581</v>
      </c>
      <c r="V383" s="5">
        <f t="shared" si="120"/>
        <v>1621.0402508490552</v>
      </c>
      <c r="W383" s="5">
        <f t="shared" si="121"/>
        <v>8268.753427850315</v>
      </c>
    </row>
    <row r="384" spans="7:23" ht="12">
      <c r="G384">
        <f t="shared" si="127"/>
        <v>356</v>
      </c>
      <c r="H384" s="5">
        <f t="shared" si="114"/>
        <v>2200.861300924116</v>
      </c>
      <c r="I384" s="5">
        <f t="shared" si="117"/>
        <v>85.08601072654001</v>
      </c>
      <c r="J384" s="5">
        <f t="shared" si="126"/>
        <v>2115.7752901975764</v>
      </c>
      <c r="K384" s="5">
        <f t="shared" si="128"/>
        <v>8631.931327891687</v>
      </c>
      <c r="M384">
        <f t="shared" si="123"/>
        <v>356</v>
      </c>
      <c r="N384" s="5">
        <f t="shared" si="115"/>
        <v>1871.7145355222417</v>
      </c>
      <c r="O384" s="5">
        <f t="shared" si="118"/>
        <v>72.36109016937885</v>
      </c>
      <c r="P384" s="5">
        <f t="shared" si="122"/>
        <v>1799.3534453528628</v>
      </c>
      <c r="Q384" s="5">
        <f t="shared" si="124"/>
        <v>7340.994786568675</v>
      </c>
      <c r="S384">
        <f t="shared" si="125"/>
        <v>356</v>
      </c>
      <c r="T384" s="4">
        <f t="shared" si="116"/>
        <v>1686.9722087070509</v>
      </c>
      <c r="U384" s="5">
        <f t="shared" si="119"/>
        <v>55.125022852335434</v>
      </c>
      <c r="V384" s="5">
        <f t="shared" si="120"/>
        <v>1631.8471858547155</v>
      </c>
      <c r="W384" s="5">
        <f t="shared" si="121"/>
        <v>6636.9062419956</v>
      </c>
    </row>
    <row r="385" spans="7:23" ht="12">
      <c r="G385">
        <f t="shared" si="127"/>
        <v>357</v>
      </c>
      <c r="H385" s="5">
        <f t="shared" si="114"/>
        <v>2200.861300924116</v>
      </c>
      <c r="I385" s="5">
        <f t="shared" si="117"/>
        <v>68.33612301247587</v>
      </c>
      <c r="J385" s="5">
        <f t="shared" si="126"/>
        <v>2132.52517791164</v>
      </c>
      <c r="K385" s="5">
        <f t="shared" si="128"/>
        <v>6499.406149980046</v>
      </c>
      <c r="M385">
        <f t="shared" si="123"/>
        <v>357</v>
      </c>
      <c r="N385" s="5">
        <f t="shared" si="115"/>
        <v>1871.7145355222417</v>
      </c>
      <c r="O385" s="5">
        <f t="shared" si="118"/>
        <v>58.116208727002025</v>
      </c>
      <c r="P385" s="5">
        <f t="shared" si="122"/>
        <v>1813.5983267952397</v>
      </c>
      <c r="Q385" s="5">
        <f t="shared" si="124"/>
        <v>5527.396459773436</v>
      </c>
      <c r="S385">
        <f t="shared" si="125"/>
        <v>357</v>
      </c>
      <c r="T385" s="4">
        <f t="shared" si="116"/>
        <v>1686.9722087070509</v>
      </c>
      <c r="U385" s="5">
        <f t="shared" si="119"/>
        <v>44.246041613303994</v>
      </c>
      <c r="V385" s="5">
        <f t="shared" si="120"/>
        <v>1642.7261670937469</v>
      </c>
      <c r="W385" s="5">
        <f t="shared" si="121"/>
        <v>4994.180074901853</v>
      </c>
    </row>
    <row r="386" spans="7:23" ht="12">
      <c r="G386">
        <f t="shared" si="127"/>
        <v>358</v>
      </c>
      <c r="H386" s="5">
        <f t="shared" si="114"/>
        <v>2200.861300924116</v>
      </c>
      <c r="I386" s="5">
        <f t="shared" si="117"/>
        <v>51.45363202067537</v>
      </c>
      <c r="J386" s="5">
        <f t="shared" si="126"/>
        <v>2149.407668903441</v>
      </c>
      <c r="K386" s="5">
        <f t="shared" si="128"/>
        <v>4349.9984810766055</v>
      </c>
      <c r="M386">
        <f t="shared" si="123"/>
        <v>358</v>
      </c>
      <c r="N386" s="5">
        <f t="shared" si="115"/>
        <v>1871.7145355222417</v>
      </c>
      <c r="O386" s="5">
        <f t="shared" si="118"/>
        <v>43.758555306539705</v>
      </c>
      <c r="P386" s="5">
        <f t="shared" si="122"/>
        <v>1827.955980215702</v>
      </c>
      <c r="Q386" s="5">
        <f t="shared" si="124"/>
        <v>3699.440479557734</v>
      </c>
      <c r="S386">
        <f t="shared" si="125"/>
        <v>358</v>
      </c>
      <c r="T386" s="4">
        <f t="shared" si="116"/>
        <v>1686.9722087070509</v>
      </c>
      <c r="U386" s="5">
        <f t="shared" si="119"/>
        <v>33.29453383267902</v>
      </c>
      <c r="V386" s="5">
        <f t="shared" si="120"/>
        <v>1653.6776748743719</v>
      </c>
      <c r="W386" s="5">
        <f t="shared" si="121"/>
        <v>3340.502400027481</v>
      </c>
    </row>
    <row r="387" spans="7:23" ht="12">
      <c r="G387">
        <f t="shared" si="127"/>
        <v>359</v>
      </c>
      <c r="H387" s="5">
        <f t="shared" si="114"/>
        <v>2200.861300924116</v>
      </c>
      <c r="I387" s="5">
        <f t="shared" si="117"/>
        <v>34.437487975189796</v>
      </c>
      <c r="J387" s="5">
        <f t="shared" si="126"/>
        <v>2166.4238129489263</v>
      </c>
      <c r="K387" s="5">
        <f t="shared" si="128"/>
        <v>2183.574668127679</v>
      </c>
      <c r="M387">
        <f t="shared" si="123"/>
        <v>359</v>
      </c>
      <c r="N387" s="5">
        <f t="shared" si="115"/>
        <v>1871.7145355222417</v>
      </c>
      <c r="O387" s="5">
        <f t="shared" si="118"/>
        <v>29.287237129832064</v>
      </c>
      <c r="P387" s="5">
        <f t="shared" si="122"/>
        <v>1842.4272983924097</v>
      </c>
      <c r="Q387" s="5">
        <f t="shared" si="124"/>
        <v>1857.013181165324</v>
      </c>
      <c r="S387">
        <f t="shared" si="125"/>
        <v>359</v>
      </c>
      <c r="T387" s="4">
        <f t="shared" si="116"/>
        <v>1686.9722087070509</v>
      </c>
      <c r="U387" s="5">
        <f t="shared" si="119"/>
        <v>22.270016000183208</v>
      </c>
      <c r="V387" s="5">
        <f t="shared" si="120"/>
        <v>1664.7021927068677</v>
      </c>
      <c r="W387" s="5">
        <f t="shared" si="121"/>
        <v>1675.8002073206135</v>
      </c>
    </row>
    <row r="388" spans="7:23" ht="12">
      <c r="G388">
        <f t="shared" si="127"/>
        <v>360</v>
      </c>
      <c r="H388" s="5">
        <f t="shared" si="114"/>
        <v>2200.861300924116</v>
      </c>
      <c r="I388" s="5">
        <f t="shared" si="117"/>
        <v>17.28663278934413</v>
      </c>
      <c r="J388" s="5">
        <f t="shared" si="126"/>
        <v>2183.5746681347723</v>
      </c>
      <c r="K388" s="5">
        <f t="shared" si="128"/>
        <v>-7.093149179127067E-09</v>
      </c>
      <c r="M388">
        <f t="shared" si="123"/>
        <v>360</v>
      </c>
      <c r="N388" s="5">
        <f t="shared" si="115"/>
        <v>1871.7145355222417</v>
      </c>
      <c r="O388" s="5">
        <f t="shared" si="118"/>
        <v>14.701354350892151</v>
      </c>
      <c r="P388" s="5">
        <f t="shared" si="122"/>
        <v>1857.0131811713495</v>
      </c>
      <c r="Q388" s="5">
        <f t="shared" si="124"/>
        <v>-6.0254023992456496E-09</v>
      </c>
      <c r="S388">
        <f t="shared" si="125"/>
        <v>360</v>
      </c>
      <c r="T388" s="4">
        <f t="shared" si="116"/>
        <v>1686.9722087070509</v>
      </c>
      <c r="U388" s="5">
        <f t="shared" si="119"/>
        <v>11.172001382137424</v>
      </c>
      <c r="V388" s="5">
        <f t="shared" si="120"/>
        <v>1675.8002073249133</v>
      </c>
      <c r="W388" s="5">
        <f t="shared" si="121"/>
        <v>-4.2998635763069615E-09</v>
      </c>
    </row>
    <row r="389" spans="14:17" ht="12">
      <c r="N389" s="5"/>
      <c r="O389" s="5"/>
      <c r="P389" s="5"/>
      <c r="Q389" s="5"/>
    </row>
    <row r="390" spans="14:17" ht="12">
      <c r="N390" s="5"/>
      <c r="O390" s="5"/>
      <c r="P390" s="5"/>
      <c r="Q390" s="5"/>
    </row>
    <row r="391" spans="1:21" ht="12">
      <c r="A391" t="s">
        <v>18</v>
      </c>
      <c r="C391" s="5">
        <f>SUM(C19:C388)</f>
        <v>32236.86324390104</v>
      </c>
      <c r="I391" s="5">
        <f>SUM(I19:I388)</f>
        <v>407763.5309257688</v>
      </c>
      <c r="N391" s="5"/>
      <c r="O391" s="5">
        <f>SUM(O19:O388)</f>
        <v>351602.1599489916</v>
      </c>
      <c r="P391" s="5"/>
      <c r="Q391" s="5"/>
      <c r="U391" s="5">
        <f>SUM(U19:U388)</f>
        <v>309903.7140429947</v>
      </c>
    </row>
    <row r="392" spans="14:17" ht="12">
      <c r="N392" s="5"/>
      <c r="O392" s="5"/>
      <c r="P392" s="5"/>
      <c r="Q392" s="5"/>
    </row>
    <row r="393" spans="14:17" ht="12">
      <c r="N393" s="5"/>
      <c r="O393" s="5"/>
      <c r="P393" s="5"/>
      <c r="Q393" s="5"/>
    </row>
    <row r="394" spans="14:17" ht="12">
      <c r="N394" s="5"/>
      <c r="O394" s="5"/>
      <c r="P394" s="5"/>
      <c r="Q394" s="5"/>
    </row>
    <row r="395" spans="3:17" ht="12">
      <c r="C395" s="14"/>
      <c r="N395" s="5"/>
      <c r="O395" s="5"/>
      <c r="P395" s="5"/>
      <c r="Q395" s="5"/>
    </row>
    <row r="396" spans="14:17" ht="12">
      <c r="N396" s="5"/>
      <c r="O396" s="5"/>
      <c r="P396" s="5"/>
      <c r="Q396" s="5"/>
    </row>
    <row r="397" spans="3:17" ht="12">
      <c r="C397" s="14"/>
      <c r="N397" s="5"/>
      <c r="O397" s="5"/>
      <c r="P397" s="5"/>
      <c r="Q397" s="5"/>
    </row>
    <row r="398" spans="14:17" ht="12">
      <c r="N398" s="5"/>
      <c r="O398" s="5"/>
      <c r="P398" s="5"/>
      <c r="Q398" s="5"/>
    </row>
    <row r="399" spans="3:17" ht="12">
      <c r="C399" s="14"/>
      <c r="N399" s="5"/>
      <c r="O399" s="5"/>
      <c r="P399" s="5"/>
      <c r="Q399" s="5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7-Year Mortgage</dc:title>
  <dc:subject/>
  <dc:creator>Julie Rains</dc:creator>
  <cp:keywords/>
  <dc:description/>
  <cp:lastModifiedBy>Meg</cp:lastModifiedBy>
  <cp:lastPrinted>2011-07-25T21:47:09Z</cp:lastPrinted>
  <dcterms:created xsi:type="dcterms:W3CDTF">2011-07-19T17:54:03Z</dcterms:created>
  <dcterms:modified xsi:type="dcterms:W3CDTF">2011-08-03T22:10:10Z</dcterms:modified>
  <cp:category/>
  <cp:version/>
  <cp:contentType/>
  <cp:contentStatus/>
</cp:coreProperties>
</file>